
<file path=[Content_Types].xml><?xml version="1.0" encoding="utf-8"?>
<Types xmlns="http://schemas.openxmlformats.org/package/2006/content-types">
  <Default Extension="xml" ContentType="application/xml"/>
  <Default Extension="wmf" ContentType="image/x-wmf"/>
  <Default Extension="png" ContentType="image/png"/>
  <Default Extension="jpeg" ContentType="image/jpeg"/>
  <Default Extension="rels" ContentType="application/vnd.openxmlformats-package.relationships+xml"/>
  <Default Extension="bin" ContentType="application/vnd.openxmlformats-officedocument.oleObject"/>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9.xml" ContentType="application/vnd.openxmlformats-officedocument.spreadsheetml.worksheet+xml"/>
  <Override PartName="/xl/theme/theme1.xml" ContentType="application/vnd.openxmlformats-officedocument.theme+xml"/>
  <Override PartName="/xl/worksheets/sheet8.xml" ContentType="application/vnd.openxmlformats-officedocument.spreadsheetml.worksheet+xml"/>
  <Override PartName="/xl/sharedStrings.xml" ContentType="application/vnd.openxmlformats-officedocument.spreadsheetml.sharedStrings+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docProps/core.xml" ContentType="application/vnd.openxmlformats-package.core-properties+xml"/>
</Types>
</file>

<file path=_rels/.rels><?xml version="1.0" encoding="UTF-8" standalone="yes"?><Relationships xmlns="http://schemas.openxmlformats.org/package/2006/relationships"><Relationship  Id="rId2" Type="http://schemas.openxmlformats.org/package/2006/relationships/metadata/core-properties" Target="docProps/core.xml"/><Relationship  Id="rId3" Type="http://schemas.openxmlformats.org/officeDocument/2006/relationships/officeDocument" Target="xl/workbook.xml"/><Relationship  Id="rId1"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workbookPr hidePivotFieldList="0"/>
  <workbookProtection lockStructure="0" lockWindows="0" workbookPassword="0000"/>
  <bookViews>
    <workbookView xWindow="360" yWindow="15" windowWidth="20955" windowHeight="9720" activeTab="3"/>
  </bookViews>
  <sheets>
    <sheet name="1、本级公共预算收入" sheetId="1" state="visible" r:id="rId1"/>
    <sheet name="2、本级公共预算支出" sheetId="2" state="visible" r:id="rId2"/>
    <sheet name="3、本级政府基金收入" sheetId="3" state="visible" r:id="rId3"/>
    <sheet name="4、本级政府性基金支出" sheetId="4" state="visible" r:id="rId4"/>
    <sheet name="5、本级社保基金收入" sheetId="5" state="visible" r:id="rId5"/>
    <sheet name="6、本级社保基金支出" sheetId="6" state="visible" r:id="rId6"/>
    <sheet name="7、本级社保基金结余" sheetId="7" state="visible" r:id="rId7"/>
    <sheet name="8、本级国有资本经营预算收入" sheetId="8" state="visible" r:id="rId8"/>
    <sheet name="9、本级国有资本经营预算支出" sheetId="9" state="visible" r:id="rId9"/>
    <sheet name="10、债务限额余额" sheetId="10" state="visible" r:id="rId10"/>
  </sheets>
  <definedNames>
    <definedName name="Print_Titles" localSheetId="0">1、本级公共预算收入!$1:$4</definedName>
    <definedName name="Print_Area" localSheetId="0">1、本级公共预算收入!$A$1:$F$113</definedName>
    <definedName name="Print_Titles" localSheetId="1">2、本级公共预算支出!$1:$5</definedName>
    <definedName name="Print_Area" localSheetId="1">2、本级公共预算支出!$B$1:$G$559</definedName>
    <definedName name="_xlnm._FilterDatabase" localSheetId="1" hidden="1">2、本级公共预算支出!$A$6:$I$538</definedName>
    <definedName name="Print_Titles" localSheetId="2">3、本级政府基金收入!$1:$4</definedName>
    <definedName name="Print_Area" localSheetId="2">3、本级政府基金收入!$A$1:$F$47</definedName>
    <definedName name="Print_Titles" localSheetId="3">4、本级政府性基金支出!$1:$4</definedName>
    <definedName name="Print_Area" localSheetId="3">4、本级政府性基金支出!$A$1:$F$90</definedName>
    <definedName name="_xlnm._FilterDatabase" localSheetId="3" hidden="1">4、本级政府性基金支出!$A$4:$F$90</definedName>
    <definedName name="Print_Titles" localSheetId="4">5、本级社保基金收入!$1:$4</definedName>
    <definedName name="Print_Area" localSheetId="4">5、本级社保基金收入!$A$1:$F$33</definedName>
    <definedName name="Print_Area" localSheetId="7">8、本级国有资本经营预算收入!$A$1:$F$23</definedName>
    <definedName name="Print_Titles" localSheetId="8">9、本级国有资本经营预算支出!$1:$4</definedName>
    <definedName name="Print_Area" localSheetId="8">9、本级国有资本经营预算支出!$A$1:$F$18</definedName>
  </definedNames>
  <calcPr/>
</workbook>
</file>

<file path=xl/sharedStrings.xml><?xml version="1.0" encoding="utf-8"?>
<sst xmlns="http://schemas.openxmlformats.org/spreadsheetml/2006/main" count="836" uniqueCount="836">
  <si>
    <r>
      <t/>
    </r>
    <r>
      <rPr>
        <sz val="16"/>
        <rFont val="黑体"/>
      </rPr>
      <t>附表</t>
    </r>
    <r>
      <rPr>
        <sz val="16"/>
        <rFont val="Times New Roman"/>
      </rPr>
      <t>1</t>
    </r>
  </si>
  <si>
    <r>
      <t/>
    </r>
    <r>
      <rPr>
        <sz val="20"/>
        <color indexed="64"/>
        <rFont val="方正大标宋简体"/>
      </rPr>
      <t>市本级</t>
    </r>
    <r>
      <rPr>
        <sz val="20"/>
        <color indexed="64"/>
        <rFont val="Times New Roman"/>
      </rPr>
      <t>2022</t>
    </r>
    <r>
      <rPr>
        <sz val="20"/>
        <color indexed="64"/>
        <rFont val="方正大标宋简体"/>
      </rPr>
      <t>年一般公共预算收入调整明细表</t>
    </r>
  </si>
  <si>
    <r>
      <t/>
    </r>
    <r>
      <rPr>
        <sz val="10"/>
        <color indexed="64"/>
        <rFont val="宋体"/>
      </rPr>
      <t>单位：万元</t>
    </r>
  </si>
  <si>
    <r>
      <t/>
    </r>
    <r>
      <rPr>
        <sz val="10"/>
        <rFont val="黑体"/>
      </rPr>
      <t>科目</t>
    </r>
  </si>
  <si>
    <r>
      <t/>
    </r>
    <r>
      <rPr>
        <sz val="10"/>
        <color indexed="64"/>
        <rFont val="黑体"/>
      </rPr>
      <t>项</t>
    </r>
    <r>
      <rPr>
        <sz val="10"/>
        <color indexed="64"/>
        <rFont val="Times New Roman"/>
      </rPr>
      <t>        </t>
    </r>
    <r>
      <rPr>
        <sz val="10"/>
        <color indexed="64"/>
        <rFont val="黑体"/>
      </rPr>
      <t>目</t>
    </r>
  </si>
  <si>
    <r>
      <t/>
    </r>
    <r>
      <rPr>
        <sz val="10"/>
        <color indexed="64"/>
        <rFont val="黑体"/>
      </rPr>
      <t>预算数</t>
    </r>
  </si>
  <si>
    <r>
      <t/>
    </r>
    <r>
      <rPr>
        <sz val="10"/>
        <color indexed="64"/>
        <rFont val="黑体"/>
      </rPr>
      <t>调整预算数</t>
    </r>
  </si>
  <si>
    <r>
      <t/>
    </r>
    <r>
      <rPr>
        <sz val="10"/>
        <color indexed="64"/>
        <rFont val="黑体"/>
      </rPr>
      <t>调整金额</t>
    </r>
  </si>
  <si>
    <r>
      <t/>
    </r>
    <r>
      <rPr>
        <sz val="10"/>
        <color indexed="64"/>
        <rFont val="黑体"/>
      </rPr>
      <t>备注</t>
    </r>
  </si>
  <si>
    <r>
      <t/>
    </r>
    <r>
      <rPr>
        <b/>
        <sz val="10"/>
        <color indexed="64"/>
        <rFont val="宋体"/>
      </rPr>
      <t>一、市本级地方一般公共预算收入</t>
    </r>
  </si>
  <si>
    <r>
      <t>  </t>
    </r>
    <r>
      <rPr>
        <sz val="10"/>
        <color indexed="64"/>
        <rFont val="宋体"/>
      </rPr>
      <t>（一）税收收入</t>
    </r>
  </si>
  <si>
    <r>
      <t>     </t>
    </r>
    <r>
      <rPr>
        <sz val="10"/>
        <color indexed="64"/>
        <rFont val="宋体"/>
      </rPr>
      <t>增值税</t>
    </r>
  </si>
  <si>
    <r>
      <t>     </t>
    </r>
    <r>
      <rPr>
        <sz val="10"/>
        <color indexed="64"/>
        <rFont val="宋体"/>
      </rPr>
      <t>企业所得税</t>
    </r>
  </si>
  <si>
    <r>
      <t>     </t>
    </r>
    <r>
      <rPr>
        <sz val="10"/>
        <color indexed="64"/>
        <rFont val="宋体"/>
      </rPr>
      <t>个人所得税</t>
    </r>
  </si>
  <si>
    <r>
      <t>     </t>
    </r>
    <r>
      <rPr>
        <sz val="10"/>
        <color indexed="64"/>
        <rFont val="宋体"/>
      </rPr>
      <t>资源税</t>
    </r>
  </si>
  <si>
    <r>
      <t>     </t>
    </r>
    <r>
      <rPr>
        <sz val="10"/>
        <color indexed="64"/>
        <rFont val="宋体"/>
      </rPr>
      <t>城市维护建设税</t>
    </r>
  </si>
  <si>
    <r>
      <t>     </t>
    </r>
    <r>
      <rPr>
        <sz val="10"/>
        <color indexed="64"/>
        <rFont val="宋体"/>
      </rPr>
      <t>房产税</t>
    </r>
  </si>
  <si>
    <r>
      <t>     </t>
    </r>
    <r>
      <rPr>
        <sz val="10"/>
        <color indexed="64"/>
        <rFont val="宋体"/>
      </rPr>
      <t>印花税</t>
    </r>
  </si>
  <si>
    <r>
      <t>     </t>
    </r>
    <r>
      <rPr>
        <sz val="10"/>
        <color indexed="64"/>
        <rFont val="宋体"/>
      </rPr>
      <t>城镇土地使用税</t>
    </r>
  </si>
  <si>
    <r>
      <t>     </t>
    </r>
    <r>
      <rPr>
        <sz val="10"/>
        <color indexed="64"/>
        <rFont val="宋体"/>
      </rPr>
      <t>土地增值税</t>
    </r>
  </si>
  <si>
    <r>
      <t>     </t>
    </r>
    <r>
      <rPr>
        <sz val="10"/>
        <color indexed="64"/>
        <rFont val="宋体"/>
      </rPr>
      <t>车船税</t>
    </r>
  </si>
  <si>
    <r>
      <t>     </t>
    </r>
    <r>
      <rPr>
        <sz val="10"/>
        <color indexed="64"/>
        <rFont val="宋体"/>
      </rPr>
      <t>耕地占用税</t>
    </r>
  </si>
  <si>
    <r>
      <t>     </t>
    </r>
    <r>
      <rPr>
        <sz val="10"/>
        <color indexed="64"/>
        <rFont val="宋体"/>
      </rPr>
      <t>契税</t>
    </r>
  </si>
  <si>
    <r>
      <t>     </t>
    </r>
    <r>
      <rPr>
        <sz val="10"/>
        <color indexed="64"/>
        <rFont val="宋体"/>
      </rPr>
      <t>烟叶税</t>
    </r>
  </si>
  <si>
    <r>
      <t xml:space="preserve">     </t>
    </r>
    <r>
      <rPr>
        <sz val="10"/>
        <color indexed="64"/>
        <rFont val="宋体"/>
      </rPr>
      <t>环境保护税</t>
    </r>
  </si>
  <si>
    <r>
      <t>     </t>
    </r>
    <r>
      <rPr>
        <sz val="10"/>
        <color indexed="64"/>
        <rFont val="宋体"/>
      </rPr>
      <t>其他税收收入</t>
    </r>
  </si>
  <si>
    <r>
      <t>  </t>
    </r>
    <r>
      <rPr>
        <sz val="10"/>
        <color indexed="64"/>
        <rFont val="宋体"/>
      </rPr>
      <t>（二）非税收入</t>
    </r>
  </si>
  <si>
    <r>
      <t>     </t>
    </r>
    <r>
      <rPr>
        <sz val="10"/>
        <color indexed="64"/>
        <rFont val="宋体"/>
      </rPr>
      <t>专项收入</t>
    </r>
  </si>
  <si>
    <r>
      <t>     </t>
    </r>
    <r>
      <rPr>
        <sz val="10"/>
        <color indexed="64"/>
        <rFont val="宋体"/>
      </rPr>
      <t>行政事业性收费收入</t>
    </r>
  </si>
  <si>
    <r>
      <t>     </t>
    </r>
    <r>
      <rPr>
        <sz val="10"/>
        <color indexed="64"/>
        <rFont val="宋体"/>
      </rPr>
      <t>罚没收入</t>
    </r>
  </si>
  <si>
    <r>
      <t>     </t>
    </r>
    <r>
      <rPr>
        <sz val="10"/>
        <color indexed="64"/>
        <rFont val="宋体"/>
      </rPr>
      <t>国有资本经营收入</t>
    </r>
  </si>
  <si>
    <r>
      <t>     </t>
    </r>
    <r>
      <rPr>
        <sz val="10"/>
        <color indexed="64"/>
        <rFont val="宋体"/>
      </rPr>
      <t>国有资源（资产）有偿使用收入</t>
    </r>
  </si>
  <si>
    <r>
      <t>     </t>
    </r>
    <r>
      <rPr>
        <sz val="10"/>
        <color indexed="64"/>
        <rFont val="宋体"/>
      </rPr>
      <t>捐赠收入</t>
    </r>
  </si>
  <si>
    <r>
      <t>     </t>
    </r>
    <r>
      <rPr>
        <sz val="10"/>
        <color indexed="64"/>
        <rFont val="宋体"/>
      </rPr>
      <t>政府住房基金收入</t>
    </r>
  </si>
  <si>
    <r>
      <t>     </t>
    </r>
    <r>
      <rPr>
        <sz val="10"/>
        <color indexed="64"/>
        <rFont val="宋体"/>
      </rPr>
      <t>其他收入</t>
    </r>
  </si>
  <si>
    <t>二、转移性收入</t>
  </si>
  <si>
    <r>
      <t>  </t>
    </r>
    <r>
      <rPr>
        <sz val="10"/>
        <color indexed="64"/>
        <rFont val="宋体"/>
      </rPr>
      <t>（一）返还性收入</t>
    </r>
  </si>
  <si>
    <r>
      <t xml:space="preserve">  </t>
    </r>
    <r>
      <rPr>
        <sz val="10"/>
        <color indexed="64"/>
        <rFont val="宋体"/>
      </rPr>
      <t>其它返还性收入</t>
    </r>
  </si>
  <si>
    <r>
      <t>  </t>
    </r>
    <r>
      <rPr>
        <sz val="10"/>
        <color indexed="64"/>
        <rFont val="宋体"/>
      </rPr>
      <t>（二）一般性转移支付收入</t>
    </r>
  </si>
  <si>
    <r>
      <t xml:space="preserve">    </t>
    </r>
    <r>
      <rPr>
        <sz val="10"/>
        <color indexed="64"/>
        <rFont val="宋体"/>
      </rPr>
      <t>体制补助收入</t>
    </r>
  </si>
  <si>
    <r>
      <t>    </t>
    </r>
    <r>
      <rPr>
        <sz val="10"/>
        <color indexed="64"/>
        <rFont val="宋体"/>
      </rPr>
      <t>均衡性转移支付收入</t>
    </r>
  </si>
  <si>
    <r>
      <t>    </t>
    </r>
    <r>
      <rPr>
        <sz val="10"/>
        <color indexed="64"/>
        <rFont val="宋体"/>
      </rPr>
      <t>县级基本财力保障机制奖补资金收入</t>
    </r>
  </si>
  <si>
    <r>
      <t>    </t>
    </r>
    <r>
      <rPr>
        <sz val="10"/>
        <color indexed="64"/>
        <rFont val="宋体"/>
      </rPr>
      <t>结算补助收入</t>
    </r>
  </si>
  <si>
    <r>
      <t>    </t>
    </r>
    <r>
      <rPr>
        <sz val="10"/>
        <color indexed="64"/>
        <rFont val="宋体"/>
      </rPr>
      <t>基层公检法司转移支付收入</t>
    </r>
  </si>
  <si>
    <r>
      <t>    </t>
    </r>
    <r>
      <rPr>
        <sz val="10"/>
        <color indexed="64"/>
        <rFont val="宋体"/>
      </rPr>
      <t>城乡义务教育转移支付收入</t>
    </r>
  </si>
  <si>
    <r>
      <t>    </t>
    </r>
    <r>
      <rPr>
        <sz val="10"/>
        <color indexed="64"/>
        <rFont val="宋体"/>
      </rPr>
      <t>基本养老金转移支付收入</t>
    </r>
  </si>
  <si>
    <r>
      <t>    </t>
    </r>
    <r>
      <rPr>
        <sz val="10"/>
        <color indexed="64"/>
        <rFont val="宋体"/>
      </rPr>
      <t>产粮大县奖励资金收入</t>
    </r>
  </si>
  <si>
    <r>
      <t>    </t>
    </r>
    <r>
      <rPr>
        <sz val="10"/>
        <color indexed="64"/>
        <rFont val="宋体"/>
      </rPr>
      <t>重点生态功能区转移支付收入</t>
    </r>
  </si>
  <si>
    <r>
      <t>    </t>
    </r>
    <r>
      <rPr>
        <sz val="10"/>
        <color indexed="64"/>
        <rFont val="宋体"/>
      </rPr>
      <t>固定数额补助收入</t>
    </r>
  </si>
  <si>
    <r>
      <t xml:space="preserve">    </t>
    </r>
    <r>
      <rPr>
        <sz val="10"/>
        <color indexed="64"/>
        <rFont val="宋体"/>
      </rPr>
      <t>革命老区转移支付收入</t>
    </r>
  </si>
  <si>
    <t xml:space="preserve">1100229  </t>
  </si>
  <si>
    <r>
      <t xml:space="preserve">  </t>
    </r>
    <r>
      <rPr>
        <sz val="10"/>
        <rFont val="宋体"/>
      </rPr>
      <t>民族地区转移支付收入</t>
    </r>
  </si>
  <si>
    <r>
      <t/>
    </r>
    <r>
      <rPr>
        <sz val="10"/>
        <color indexed="64"/>
        <rFont val="宋体"/>
      </rPr>
      <t>　欠发达地区转移支付收入</t>
    </r>
  </si>
  <si>
    <r>
      <t>    </t>
    </r>
    <r>
      <rPr>
        <sz val="10"/>
        <color indexed="64"/>
        <rFont val="宋体"/>
      </rPr>
      <t>一般公共服务共同财政事权转移支付收入</t>
    </r>
  </si>
  <si>
    <r>
      <t xml:space="preserve">    </t>
    </r>
    <r>
      <rPr>
        <sz val="10"/>
        <color indexed="64"/>
        <rFont val="宋体"/>
      </rPr>
      <t>外交共同财政事权转移支付收入</t>
    </r>
  </si>
  <si>
    <r>
      <t xml:space="preserve">    </t>
    </r>
    <r>
      <rPr>
        <sz val="10"/>
        <color indexed="64"/>
        <rFont val="宋体"/>
      </rPr>
      <t>国防支出共同财政事权转移支付收入</t>
    </r>
  </si>
  <si>
    <r>
      <t>    </t>
    </r>
    <r>
      <rPr>
        <sz val="10"/>
        <color indexed="64"/>
        <rFont val="宋体"/>
      </rPr>
      <t>公共安全共同财政事权转移支付收入</t>
    </r>
  </si>
  <si>
    <r>
      <t>    </t>
    </r>
    <r>
      <rPr>
        <sz val="10"/>
        <color indexed="64"/>
        <rFont val="宋体"/>
      </rPr>
      <t>教育共同财政事权转移支付收入</t>
    </r>
  </si>
  <si>
    <r>
      <t>    </t>
    </r>
    <r>
      <rPr>
        <sz val="10"/>
        <color indexed="64"/>
        <rFont val="宋体"/>
      </rPr>
      <t>科学技术共同财政事权转移支付收入</t>
    </r>
  </si>
  <si>
    <r>
      <t>    </t>
    </r>
    <r>
      <rPr>
        <sz val="10"/>
        <color indexed="64"/>
        <rFont val="宋体"/>
      </rPr>
      <t>文化旅游体育与传媒共同财政事权转移支付收入</t>
    </r>
  </si>
  <si>
    <r>
      <t>    </t>
    </r>
    <r>
      <rPr>
        <sz val="10"/>
        <color indexed="64"/>
        <rFont val="宋体"/>
      </rPr>
      <t>社会保障和就业共同财政事权转移支付收入</t>
    </r>
  </si>
  <si>
    <r>
      <t>    </t>
    </r>
    <r>
      <rPr>
        <sz val="10"/>
        <color indexed="64"/>
        <rFont val="宋体"/>
      </rPr>
      <t>卫生健康共同财政事权转移支付收入</t>
    </r>
  </si>
  <si>
    <r>
      <t>    </t>
    </r>
    <r>
      <rPr>
        <sz val="10"/>
        <color indexed="64"/>
        <rFont val="宋体"/>
      </rPr>
      <t>节能环保</t>
    </r>
    <r>
      <rPr>
        <sz val="10"/>
        <color indexed="64"/>
        <rFont val="Times New Roman"/>
      </rPr>
      <t> </t>
    </r>
    <r>
      <rPr>
        <sz val="10"/>
        <color indexed="64"/>
        <rFont val="宋体"/>
      </rPr>
      <t>共同财政事权转移支付收入</t>
    </r>
  </si>
  <si>
    <r>
      <t>    </t>
    </r>
    <r>
      <rPr>
        <sz val="10"/>
        <color indexed="64"/>
        <rFont val="宋体"/>
      </rPr>
      <t>城乡社区共同财政事权转移支付收入</t>
    </r>
  </si>
  <si>
    <r>
      <t>    </t>
    </r>
    <r>
      <rPr>
        <sz val="10"/>
        <color indexed="64"/>
        <rFont val="宋体"/>
      </rPr>
      <t>农林水</t>
    </r>
    <r>
      <rPr>
        <sz val="10"/>
        <color indexed="64"/>
        <rFont val="Times New Roman"/>
      </rPr>
      <t> </t>
    </r>
    <r>
      <rPr>
        <sz val="10"/>
        <color indexed="64"/>
        <rFont val="宋体"/>
      </rPr>
      <t>共同财政事权转移支付收入</t>
    </r>
  </si>
  <si>
    <r>
      <t>    </t>
    </r>
    <r>
      <rPr>
        <sz val="10"/>
        <color indexed="64"/>
        <rFont val="宋体"/>
      </rPr>
      <t>交通运输</t>
    </r>
    <r>
      <rPr>
        <sz val="10"/>
        <color indexed="64"/>
        <rFont val="Times New Roman"/>
      </rPr>
      <t> </t>
    </r>
    <r>
      <rPr>
        <sz val="10"/>
        <color indexed="64"/>
        <rFont val="宋体"/>
      </rPr>
      <t>共同财政事权转移支付收入</t>
    </r>
  </si>
  <si>
    <r>
      <t>    </t>
    </r>
    <r>
      <rPr>
        <sz val="10"/>
        <color indexed="64"/>
        <rFont val="宋体"/>
      </rPr>
      <t>资源勘探工业信息等共同财政事权转移支付收入</t>
    </r>
  </si>
  <si>
    <r>
      <t>    </t>
    </r>
    <r>
      <rPr>
        <sz val="10"/>
        <color indexed="64"/>
        <rFont val="宋体"/>
      </rPr>
      <t>商业服务业等</t>
    </r>
    <r>
      <rPr>
        <sz val="10"/>
        <color indexed="64"/>
        <rFont val="Times New Roman"/>
      </rPr>
      <t> </t>
    </r>
    <r>
      <rPr>
        <sz val="10"/>
        <color indexed="64"/>
        <rFont val="宋体"/>
      </rPr>
      <t>共同财政事权转移支付收入</t>
    </r>
  </si>
  <si>
    <r>
      <t>    </t>
    </r>
    <r>
      <rPr>
        <sz val="10"/>
        <color indexed="64"/>
        <rFont val="宋体"/>
      </rPr>
      <t>金融共同财政事权转移支付收入</t>
    </r>
  </si>
  <si>
    <r>
      <t>    </t>
    </r>
    <r>
      <rPr>
        <sz val="10"/>
        <color indexed="64"/>
        <rFont val="宋体"/>
      </rPr>
      <t>自然资源海洋气象等共同财政事权转移支付收入</t>
    </r>
  </si>
  <si>
    <r>
      <t>    </t>
    </r>
    <r>
      <rPr>
        <sz val="10"/>
        <color indexed="64"/>
        <rFont val="宋体"/>
      </rPr>
      <t>住房保障共同财政事权转移支付收入</t>
    </r>
  </si>
  <si>
    <r>
      <t>    </t>
    </r>
    <r>
      <rPr>
        <sz val="10"/>
        <color indexed="64"/>
        <rFont val="宋体"/>
      </rPr>
      <t>粮油物资储备共同财政事权转移支付收入</t>
    </r>
  </si>
  <si>
    <r>
      <t xml:space="preserve">    </t>
    </r>
    <r>
      <rPr>
        <sz val="10"/>
        <color indexed="64"/>
        <rFont val="宋体"/>
      </rPr>
      <t>灾害防治及应急管理共同财政事权转移支付收入</t>
    </r>
  </si>
  <si>
    <r>
      <t>    </t>
    </r>
    <r>
      <rPr>
        <sz val="10"/>
        <color indexed="64"/>
        <rFont val="宋体"/>
      </rPr>
      <t>其他共同财政事权转移支付收入</t>
    </r>
  </si>
  <si>
    <t>　增值税留抵退税转移支付收入</t>
  </si>
  <si>
    <t>　其他退税减税降费转移支付收入</t>
  </si>
  <si>
    <r>
      <t xml:space="preserve">    </t>
    </r>
    <r>
      <rPr>
        <sz val="10"/>
        <color indexed="64"/>
        <rFont val="宋体"/>
      </rPr>
      <t>其他一般性转移支付收入</t>
    </r>
  </si>
  <si>
    <r>
      <t>  </t>
    </r>
    <r>
      <rPr>
        <sz val="10"/>
        <color indexed="64"/>
        <rFont val="宋体"/>
      </rPr>
      <t>（三）专项转移支付收入</t>
    </r>
  </si>
  <si>
    <r>
      <t>    </t>
    </r>
    <r>
      <rPr>
        <sz val="10"/>
        <color indexed="64"/>
        <rFont val="宋体"/>
      </rPr>
      <t>一般公共服务</t>
    </r>
    <r>
      <rPr>
        <sz val="10"/>
        <color indexed="64"/>
        <rFont val="Times New Roman"/>
      </rPr>
      <t> </t>
    </r>
  </si>
  <si>
    <r>
      <t xml:space="preserve">    </t>
    </r>
    <r>
      <rPr>
        <sz val="10"/>
        <color indexed="64"/>
        <rFont val="宋体"/>
      </rPr>
      <t>外交</t>
    </r>
  </si>
  <si>
    <r>
      <t xml:space="preserve">    </t>
    </r>
    <r>
      <rPr>
        <sz val="10"/>
        <color indexed="64"/>
        <rFont val="宋体"/>
      </rPr>
      <t>国防支出</t>
    </r>
  </si>
  <si>
    <r>
      <t>    </t>
    </r>
    <r>
      <rPr>
        <sz val="10"/>
        <color indexed="64"/>
        <rFont val="宋体"/>
      </rPr>
      <t>公共安全</t>
    </r>
  </si>
  <si>
    <r>
      <t>    </t>
    </r>
    <r>
      <rPr>
        <sz val="10"/>
        <color indexed="64"/>
        <rFont val="宋体"/>
      </rPr>
      <t>教育</t>
    </r>
  </si>
  <si>
    <r>
      <t>    </t>
    </r>
    <r>
      <rPr>
        <sz val="10"/>
        <color indexed="64"/>
        <rFont val="宋体"/>
      </rPr>
      <t>科学技术</t>
    </r>
  </si>
  <si>
    <r>
      <t>    </t>
    </r>
    <r>
      <rPr>
        <sz val="10"/>
        <color indexed="64"/>
        <rFont val="宋体"/>
      </rPr>
      <t>文化旅游体育与传媒</t>
    </r>
  </si>
  <si>
    <r>
      <t>    </t>
    </r>
    <r>
      <rPr>
        <sz val="10"/>
        <color indexed="64"/>
        <rFont val="宋体"/>
      </rPr>
      <t>社会保障和就业</t>
    </r>
  </si>
  <si>
    <r>
      <t>    </t>
    </r>
    <r>
      <rPr>
        <sz val="10"/>
        <color indexed="64"/>
        <rFont val="宋体"/>
      </rPr>
      <t>卫生健康</t>
    </r>
  </si>
  <si>
    <r>
      <t>    </t>
    </r>
    <r>
      <rPr>
        <sz val="10"/>
        <color indexed="64"/>
        <rFont val="宋体"/>
      </rPr>
      <t>节能环保</t>
    </r>
    <r>
      <rPr>
        <sz val="10"/>
        <color indexed="64"/>
        <rFont val="Times New Roman"/>
      </rPr>
      <t> </t>
    </r>
  </si>
  <si>
    <r>
      <t>    </t>
    </r>
    <r>
      <rPr>
        <sz val="10"/>
        <color indexed="64"/>
        <rFont val="宋体"/>
      </rPr>
      <t>城乡社区</t>
    </r>
  </si>
  <si>
    <r>
      <t>    </t>
    </r>
    <r>
      <rPr>
        <sz val="10"/>
        <color indexed="64"/>
        <rFont val="宋体"/>
      </rPr>
      <t>农林水</t>
    </r>
    <r>
      <rPr>
        <sz val="10"/>
        <color indexed="64"/>
        <rFont val="Times New Roman"/>
      </rPr>
      <t> </t>
    </r>
  </si>
  <si>
    <r>
      <t>    </t>
    </r>
    <r>
      <rPr>
        <sz val="10"/>
        <color indexed="64"/>
        <rFont val="宋体"/>
      </rPr>
      <t>交通运输</t>
    </r>
    <r>
      <rPr>
        <sz val="10"/>
        <color indexed="64"/>
        <rFont val="Times New Roman"/>
      </rPr>
      <t> </t>
    </r>
  </si>
  <si>
    <r>
      <t>    </t>
    </r>
    <r>
      <rPr>
        <sz val="10"/>
        <color indexed="64"/>
        <rFont val="宋体"/>
      </rPr>
      <t>资源勘探工业信息等</t>
    </r>
  </si>
  <si>
    <r>
      <t>    </t>
    </r>
    <r>
      <rPr>
        <sz val="10"/>
        <color indexed="64"/>
        <rFont val="宋体"/>
      </rPr>
      <t>商业服务业等</t>
    </r>
    <r>
      <rPr>
        <sz val="10"/>
        <color indexed="64"/>
        <rFont val="Times New Roman"/>
      </rPr>
      <t> </t>
    </r>
  </si>
  <si>
    <r>
      <t>    </t>
    </r>
    <r>
      <rPr>
        <sz val="10"/>
        <color indexed="64"/>
        <rFont val="宋体"/>
      </rPr>
      <t>金融</t>
    </r>
  </si>
  <si>
    <r>
      <t>    </t>
    </r>
    <r>
      <rPr>
        <sz val="10"/>
        <color indexed="64"/>
        <rFont val="宋体"/>
      </rPr>
      <t>自然资源海洋气象等</t>
    </r>
  </si>
  <si>
    <r>
      <t>    </t>
    </r>
    <r>
      <rPr>
        <sz val="10"/>
        <color indexed="64"/>
        <rFont val="宋体"/>
      </rPr>
      <t>住房保障</t>
    </r>
  </si>
  <si>
    <r>
      <t>    </t>
    </r>
    <r>
      <rPr>
        <sz val="10"/>
        <color indexed="64"/>
        <rFont val="宋体"/>
      </rPr>
      <t>粮油物资储备</t>
    </r>
  </si>
  <si>
    <r>
      <t xml:space="preserve">  </t>
    </r>
    <r>
      <rPr>
        <sz val="10"/>
        <rFont val="宋体"/>
      </rPr>
      <t>灾害防治及应急管理</t>
    </r>
  </si>
  <si>
    <r>
      <t>    </t>
    </r>
    <r>
      <rPr>
        <sz val="10"/>
        <color indexed="64"/>
        <rFont val="宋体"/>
      </rPr>
      <t>其他收入</t>
    </r>
  </si>
  <si>
    <r>
      <t>  </t>
    </r>
    <r>
      <rPr>
        <sz val="10"/>
        <color indexed="64"/>
        <rFont val="宋体"/>
      </rPr>
      <t>（四）下级上解收入</t>
    </r>
  </si>
  <si>
    <r>
      <t>    </t>
    </r>
    <r>
      <rPr>
        <sz val="10"/>
        <color indexed="64"/>
        <rFont val="宋体"/>
      </rPr>
      <t>体制上解收入</t>
    </r>
  </si>
  <si>
    <r>
      <t>    </t>
    </r>
    <r>
      <rPr>
        <sz val="10"/>
        <color indexed="64"/>
        <rFont val="宋体"/>
      </rPr>
      <t>专项上解收入</t>
    </r>
  </si>
  <si>
    <r>
      <t>  </t>
    </r>
    <r>
      <rPr>
        <sz val="10"/>
        <color indexed="64"/>
        <rFont val="宋体"/>
      </rPr>
      <t>（五）上年结转收入</t>
    </r>
  </si>
  <si>
    <r>
      <t>    </t>
    </r>
    <r>
      <rPr>
        <sz val="10"/>
        <color indexed="64"/>
        <rFont val="宋体"/>
      </rPr>
      <t>上年专项结转</t>
    </r>
  </si>
  <si>
    <r>
      <t>  </t>
    </r>
    <r>
      <rPr>
        <sz val="10"/>
        <color indexed="64"/>
        <rFont val="宋体"/>
      </rPr>
      <t>（六）调入资金</t>
    </r>
  </si>
  <si>
    <r>
      <t xml:space="preserve">   </t>
    </r>
    <r>
      <rPr>
        <sz val="10"/>
        <color indexed="64"/>
        <rFont val="宋体"/>
      </rPr>
      <t>调入一般公共预算资金</t>
    </r>
  </si>
  <si>
    <r>
      <t xml:space="preserve">          </t>
    </r>
    <r>
      <rPr>
        <sz val="10"/>
        <color indexed="64"/>
        <rFont val="宋体"/>
      </rPr>
      <t>从政府性基金预算调入一般公共预算资金</t>
    </r>
  </si>
  <si>
    <r>
      <t xml:space="preserve">          </t>
    </r>
    <r>
      <rPr>
        <sz val="10"/>
        <color indexed="64"/>
        <rFont val="宋体"/>
      </rPr>
      <t>从国有资本经营预算调入一般公共预算资金</t>
    </r>
  </si>
  <si>
    <r>
      <t xml:space="preserve">          </t>
    </r>
    <r>
      <rPr>
        <sz val="10"/>
        <color indexed="64"/>
        <rFont val="宋体"/>
      </rPr>
      <t>从抗疫特别国债调入一般公共预算资金</t>
    </r>
  </si>
  <si>
    <r>
      <t xml:space="preserve">          </t>
    </r>
    <r>
      <rPr>
        <sz val="10"/>
        <color indexed="64"/>
        <rFont val="宋体"/>
      </rPr>
      <t>从其他资金调入一般公共预算资金</t>
    </r>
  </si>
  <si>
    <r>
      <t xml:space="preserve"> </t>
    </r>
    <r>
      <rPr>
        <sz val="10"/>
        <color indexed="64"/>
        <rFont val="宋体"/>
      </rPr>
      <t>（七）债务转贷收入</t>
    </r>
  </si>
  <si>
    <r>
      <t>    </t>
    </r>
    <r>
      <rPr>
        <sz val="10"/>
        <color indexed="64"/>
        <rFont val="宋体"/>
      </rPr>
      <t>地方政府一般债务转贷收入</t>
    </r>
  </si>
  <si>
    <r>
      <t>        </t>
    </r>
    <r>
      <rPr>
        <sz val="10"/>
        <color indexed="64"/>
        <rFont val="宋体"/>
      </rPr>
      <t>地方政府一般债券转贷收入</t>
    </r>
  </si>
  <si>
    <r>
      <t xml:space="preserve">              </t>
    </r>
    <r>
      <rPr>
        <sz val="10"/>
        <color indexed="64"/>
        <rFont val="宋体"/>
      </rPr>
      <t>新增债券</t>
    </r>
  </si>
  <si>
    <r>
      <t xml:space="preserve">              </t>
    </r>
    <r>
      <rPr>
        <sz val="10"/>
        <color indexed="64"/>
        <rFont val="宋体"/>
      </rPr>
      <t>再融资债券</t>
    </r>
  </si>
  <si>
    <r>
      <t>        </t>
    </r>
    <r>
      <rPr>
        <sz val="10"/>
        <color indexed="64"/>
        <rFont val="宋体"/>
      </rPr>
      <t>地方政府向国际组织借款转贷收入</t>
    </r>
  </si>
  <si>
    <r>
      <t/>
    </r>
    <r>
      <rPr>
        <sz val="10"/>
        <color indexed="64"/>
        <rFont val="宋体"/>
      </rPr>
      <t>（八）动用预算稳定调节基金</t>
    </r>
  </si>
  <si>
    <r>
      <t/>
    </r>
    <r>
      <rPr>
        <b/>
        <sz val="10"/>
        <color indexed="64"/>
        <rFont val="宋体"/>
      </rPr>
      <t>收</t>
    </r>
    <r>
      <rPr>
        <b/>
        <sz val="10"/>
        <color indexed="64"/>
        <rFont val="Times New Roman"/>
      </rPr>
      <t>    </t>
    </r>
    <r>
      <rPr>
        <b/>
        <sz val="10"/>
        <color indexed="64"/>
        <rFont val="宋体"/>
      </rPr>
      <t>入</t>
    </r>
    <r>
      <rPr>
        <b/>
        <sz val="10"/>
        <color indexed="64"/>
        <rFont val="Times New Roman"/>
      </rPr>
      <t>    </t>
    </r>
    <r>
      <rPr>
        <b/>
        <sz val="10"/>
        <color indexed="64"/>
        <rFont val="宋体"/>
      </rPr>
      <t>总</t>
    </r>
    <r>
      <rPr>
        <b/>
        <sz val="10"/>
        <color indexed="64"/>
        <rFont val="Times New Roman"/>
      </rPr>
      <t>    </t>
    </r>
    <r>
      <rPr>
        <b/>
        <sz val="10"/>
        <color indexed="64"/>
        <rFont val="宋体"/>
      </rPr>
      <t>计</t>
    </r>
  </si>
  <si>
    <r>
      <t>附表</t>
    </r>
    <r>
      <rPr>
        <sz val="16"/>
        <rFont val="Times New Roman"/>
      </rPr>
      <t>2</t>
    </r>
  </si>
  <si>
    <r>
      <t/>
    </r>
    <r>
      <rPr>
        <sz val="20"/>
        <rFont val="方正大标宋简体"/>
      </rPr>
      <t>市本级</t>
    </r>
    <r>
      <rPr>
        <sz val="20"/>
        <rFont val="Times New Roman"/>
      </rPr>
      <t>2022</t>
    </r>
    <r>
      <rPr>
        <sz val="20"/>
        <rFont val="方正大标宋简体"/>
      </rPr>
      <t>年一般公共预算支出调整明细表</t>
    </r>
  </si>
  <si>
    <t>单位：万元</t>
  </si>
  <si>
    <r>
      <t/>
    </r>
    <r>
      <rPr>
        <sz val="10"/>
        <rFont val="黑体"/>
      </rPr>
      <t>科目编码</t>
    </r>
  </si>
  <si>
    <r>
      <t/>
    </r>
    <r>
      <rPr>
        <sz val="10"/>
        <rFont val="黑体"/>
      </rPr>
      <t>科目名称</t>
    </r>
  </si>
  <si>
    <r>
      <t/>
    </r>
    <r>
      <rPr>
        <sz val="10"/>
        <rFont val="黑体"/>
      </rPr>
      <t>预算数</t>
    </r>
  </si>
  <si>
    <r>
      <t/>
    </r>
    <r>
      <rPr>
        <sz val="10"/>
        <rFont val="黑体"/>
      </rPr>
      <t>调整预算数</t>
    </r>
  </si>
  <si>
    <t>调整金额</t>
  </si>
  <si>
    <r>
      <t/>
    </r>
    <r>
      <rPr>
        <sz val="10"/>
        <rFont val="黑体"/>
      </rPr>
      <t>备注</t>
    </r>
  </si>
  <si>
    <r>
      <t/>
    </r>
    <r>
      <rPr>
        <b/>
        <sz val="10"/>
        <rFont val="宋体"/>
      </rPr>
      <t>一、市本级地方一般公共预算支出合计</t>
    </r>
  </si>
  <si>
    <r>
      <t/>
    </r>
    <r>
      <rPr>
        <sz val="10"/>
        <rFont val="宋体"/>
      </rPr>
      <t>一般公共服务支出</t>
    </r>
  </si>
  <si>
    <r>
      <t/>
    </r>
    <r>
      <rPr>
        <sz val="10"/>
        <rFont val="宋体"/>
      </rPr>
      <t>人大事务</t>
    </r>
  </si>
  <si>
    <r>
      <t/>
    </r>
    <r>
      <rPr>
        <sz val="10"/>
        <rFont val="宋体"/>
      </rPr>
      <t>行政运行</t>
    </r>
  </si>
  <si>
    <r>
      <t/>
    </r>
    <r>
      <rPr>
        <sz val="10"/>
        <rFont val="宋体"/>
      </rPr>
      <t>一般行政管理事务</t>
    </r>
  </si>
  <si>
    <r>
      <t/>
    </r>
    <r>
      <rPr>
        <sz val="10"/>
        <rFont val="宋体"/>
      </rPr>
      <t>人大会议</t>
    </r>
  </si>
  <si>
    <r>
      <t/>
    </r>
    <r>
      <rPr>
        <sz val="10"/>
        <rFont val="宋体"/>
      </rPr>
      <t>人大立法</t>
    </r>
  </si>
  <si>
    <r>
      <t/>
    </r>
    <r>
      <rPr>
        <sz val="10"/>
        <rFont val="宋体"/>
      </rPr>
      <t>人大监督</t>
    </r>
  </si>
  <si>
    <r>
      <t/>
    </r>
    <r>
      <rPr>
        <sz val="10"/>
        <rFont val="宋体"/>
      </rPr>
      <t>代表工作</t>
    </r>
  </si>
  <si>
    <r>
      <t/>
    </r>
    <r>
      <rPr>
        <sz val="10"/>
        <rFont val="宋体"/>
      </rPr>
      <t>政协事务</t>
    </r>
  </si>
  <si>
    <r>
      <t/>
    </r>
    <r>
      <rPr>
        <sz val="10"/>
        <rFont val="宋体"/>
      </rPr>
      <t>委员视察</t>
    </r>
  </si>
  <si>
    <r>
      <t/>
    </r>
    <r>
      <rPr>
        <sz val="10"/>
        <rFont val="宋体"/>
      </rPr>
      <t>参政议政</t>
    </r>
  </si>
  <si>
    <r>
      <t/>
    </r>
    <r>
      <rPr>
        <sz val="10"/>
        <rFont val="宋体"/>
      </rPr>
      <t>其他政协事务支出</t>
    </r>
  </si>
  <si>
    <r>
      <t/>
    </r>
    <r>
      <rPr>
        <sz val="10"/>
        <rFont val="宋体"/>
      </rPr>
      <t>政府办公厅</t>
    </r>
    <r>
      <rPr>
        <sz val="10"/>
        <rFont val="Times New Roman"/>
      </rPr>
      <t>(</t>
    </r>
    <r>
      <rPr>
        <sz val="10"/>
        <rFont val="宋体"/>
      </rPr>
      <t>室</t>
    </r>
    <r>
      <rPr>
        <sz val="10"/>
        <rFont val="Times New Roman"/>
      </rPr>
      <t>)</t>
    </r>
    <r>
      <rPr>
        <sz val="10"/>
        <rFont val="宋体"/>
      </rPr>
      <t>及相关机构事务</t>
    </r>
  </si>
  <si>
    <r>
      <t/>
    </r>
    <r>
      <rPr>
        <sz val="10"/>
        <rFont val="宋体"/>
      </rPr>
      <t>机关服务</t>
    </r>
  </si>
  <si>
    <r>
      <t/>
    </r>
    <r>
      <rPr>
        <sz val="10"/>
        <rFont val="宋体"/>
      </rPr>
      <t>专项业务及机关事务管理</t>
    </r>
  </si>
  <si>
    <r>
      <t/>
    </r>
    <r>
      <rPr>
        <sz val="10"/>
        <rFont val="宋体"/>
      </rPr>
      <t>政务公开审批</t>
    </r>
  </si>
  <si>
    <r>
      <t/>
    </r>
    <r>
      <rPr>
        <sz val="10"/>
        <rFont val="宋体"/>
      </rPr>
      <t>信访事务</t>
    </r>
  </si>
  <si>
    <r>
      <t/>
    </r>
    <r>
      <rPr>
        <sz val="10"/>
        <rFont val="宋体"/>
      </rPr>
      <t>事业运行</t>
    </r>
  </si>
  <si>
    <r>
      <t/>
    </r>
    <r>
      <rPr>
        <sz val="10"/>
        <rFont val="宋体"/>
      </rPr>
      <t>其他政府办公厅</t>
    </r>
    <r>
      <rPr>
        <sz val="10"/>
        <rFont val="Times New Roman"/>
      </rPr>
      <t>(</t>
    </r>
    <r>
      <rPr>
        <sz val="10"/>
        <rFont val="宋体"/>
      </rPr>
      <t>室</t>
    </r>
    <r>
      <rPr>
        <sz val="10"/>
        <rFont val="Times New Roman"/>
      </rPr>
      <t>)</t>
    </r>
    <r>
      <rPr>
        <sz val="10"/>
        <rFont val="宋体"/>
      </rPr>
      <t>及相关机构事务支出</t>
    </r>
  </si>
  <si>
    <r>
      <t/>
    </r>
    <r>
      <rPr>
        <sz val="10"/>
        <rFont val="宋体"/>
      </rPr>
      <t>发展与改革事务</t>
    </r>
  </si>
  <si>
    <r>
      <t/>
    </r>
    <r>
      <rPr>
        <sz val="10"/>
        <rFont val="宋体"/>
      </rPr>
      <t>物价管理</t>
    </r>
  </si>
  <si>
    <r>
      <t/>
    </r>
    <r>
      <rPr>
        <sz val="10"/>
        <rFont val="宋体"/>
      </rPr>
      <t>统计信息事务</t>
    </r>
  </si>
  <si>
    <r>
      <t/>
    </r>
    <r>
      <rPr>
        <sz val="10"/>
        <rFont val="宋体"/>
      </rPr>
      <t>专项统计业务</t>
    </r>
  </si>
  <si>
    <r>
      <t/>
    </r>
    <r>
      <rPr>
        <sz val="10"/>
        <rFont val="宋体"/>
      </rPr>
      <t>专项普查活动</t>
    </r>
  </si>
  <si>
    <r>
      <t/>
    </r>
    <r>
      <rPr>
        <sz val="10"/>
        <rFont val="宋体"/>
      </rPr>
      <t>统计抽样调查</t>
    </r>
  </si>
  <si>
    <r>
      <t/>
    </r>
    <r>
      <rPr>
        <sz val="10"/>
        <rFont val="宋体"/>
      </rPr>
      <t>财政事务</t>
    </r>
  </si>
  <si>
    <r>
      <t/>
    </r>
    <r>
      <rPr>
        <sz val="10"/>
        <rFont val="宋体"/>
      </rPr>
      <t>预算改革业务</t>
    </r>
  </si>
  <si>
    <r>
      <t/>
    </r>
    <r>
      <rPr>
        <sz val="10"/>
        <rFont val="宋体"/>
      </rPr>
      <t>财政国库业务</t>
    </r>
  </si>
  <si>
    <r>
      <t/>
    </r>
    <r>
      <rPr>
        <sz val="10"/>
        <rFont val="宋体"/>
      </rPr>
      <t>信息化建设</t>
    </r>
  </si>
  <si>
    <r>
      <t/>
    </r>
    <r>
      <rPr>
        <sz val="10"/>
        <rFont val="宋体"/>
      </rPr>
      <t>财政委托业务支出</t>
    </r>
  </si>
  <si>
    <r>
      <t/>
    </r>
    <r>
      <rPr>
        <sz val="10"/>
        <rFont val="宋体"/>
      </rPr>
      <t>其他财政事务支出</t>
    </r>
  </si>
  <si>
    <r>
      <t/>
    </r>
    <r>
      <rPr>
        <sz val="10"/>
        <rFont val="宋体"/>
      </rPr>
      <t>税收事务</t>
    </r>
  </si>
  <si>
    <r>
      <t/>
    </r>
    <r>
      <rPr>
        <sz val="10"/>
        <rFont val="宋体"/>
      </rPr>
      <t>审计事务</t>
    </r>
  </si>
  <si>
    <r>
      <t/>
    </r>
    <r>
      <rPr>
        <sz val="10"/>
        <rFont val="宋体"/>
      </rPr>
      <t>审计业务</t>
    </r>
  </si>
  <si>
    <r>
      <t/>
    </r>
    <r>
      <rPr>
        <sz val="10"/>
        <rFont val="宋体"/>
      </rPr>
      <t>海关事务</t>
    </r>
  </si>
  <si>
    <r>
      <t/>
    </r>
    <r>
      <rPr>
        <sz val="10"/>
        <rFont val="宋体"/>
      </rPr>
      <t>其他海关事务支出</t>
    </r>
  </si>
  <si>
    <r>
      <t/>
    </r>
    <r>
      <rPr>
        <sz val="10"/>
        <rFont val="宋体"/>
      </rPr>
      <t>纪检监察事务</t>
    </r>
  </si>
  <si>
    <r>
      <t/>
    </r>
    <r>
      <rPr>
        <sz val="10"/>
        <rFont val="宋体"/>
      </rPr>
      <t>大案要案查处</t>
    </r>
  </si>
  <si>
    <r>
      <t/>
    </r>
    <r>
      <rPr>
        <sz val="10"/>
        <rFont val="宋体"/>
      </rPr>
      <t>派驻派出机构</t>
    </r>
  </si>
  <si>
    <r>
      <t/>
    </r>
    <r>
      <rPr>
        <sz val="10"/>
        <rFont val="宋体"/>
      </rPr>
      <t>其他纪检监察事务支出</t>
    </r>
  </si>
  <si>
    <r>
      <t/>
    </r>
    <r>
      <rPr>
        <sz val="10"/>
        <rFont val="宋体"/>
      </rPr>
      <t>商贸事务</t>
    </r>
  </si>
  <si>
    <r>
      <t/>
    </r>
    <r>
      <rPr>
        <sz val="10"/>
        <rFont val="宋体"/>
      </rPr>
      <t>招商引资</t>
    </r>
  </si>
  <si>
    <r>
      <t/>
    </r>
    <r>
      <rPr>
        <sz val="10"/>
        <rFont val="宋体"/>
      </rPr>
      <t>知识产权事务</t>
    </r>
  </si>
  <si>
    <r>
      <t/>
    </r>
    <r>
      <rPr>
        <sz val="10"/>
        <rFont val="宋体"/>
      </rPr>
      <t>其他知识产权事务支出</t>
    </r>
  </si>
  <si>
    <r>
      <t/>
    </r>
    <r>
      <rPr>
        <sz val="10"/>
        <rFont val="宋体"/>
      </rPr>
      <t>民族事务</t>
    </r>
  </si>
  <si>
    <r>
      <t/>
    </r>
    <r>
      <rPr>
        <sz val="10"/>
        <rFont val="宋体"/>
      </rPr>
      <t>其他民族事务支出</t>
    </r>
  </si>
  <si>
    <r>
      <t/>
    </r>
    <r>
      <rPr>
        <sz val="10"/>
        <rFont val="宋体"/>
      </rPr>
      <t>港澳台事务</t>
    </r>
  </si>
  <si>
    <r>
      <t/>
    </r>
    <r>
      <rPr>
        <sz val="10"/>
        <rFont val="宋体"/>
      </rPr>
      <t>台湾事务</t>
    </r>
  </si>
  <si>
    <r>
      <t/>
    </r>
    <r>
      <rPr>
        <sz val="10"/>
        <rFont val="宋体"/>
      </rPr>
      <t>档案事务</t>
    </r>
  </si>
  <si>
    <r>
      <t/>
    </r>
    <r>
      <rPr>
        <sz val="10"/>
        <rFont val="宋体"/>
      </rPr>
      <t>档案馆</t>
    </r>
  </si>
  <si>
    <r>
      <t/>
    </r>
    <r>
      <rPr>
        <sz val="10"/>
        <rFont val="宋体"/>
      </rPr>
      <t>其他档案事务支出</t>
    </r>
  </si>
  <si>
    <r>
      <t/>
    </r>
    <r>
      <rPr>
        <sz val="10"/>
        <rFont val="宋体"/>
      </rPr>
      <t>民主党派及工商联事务</t>
    </r>
  </si>
  <si>
    <r>
      <t/>
    </r>
    <r>
      <rPr>
        <sz val="10"/>
        <rFont val="宋体"/>
      </rPr>
      <t>群众团体事务</t>
    </r>
  </si>
  <si>
    <r>
      <t/>
    </r>
    <r>
      <rPr>
        <sz val="10"/>
        <rFont val="宋体"/>
      </rPr>
      <t>工会事务</t>
    </r>
  </si>
  <si>
    <r>
      <t/>
    </r>
    <r>
      <rPr>
        <sz val="10"/>
        <rFont val="宋体"/>
      </rPr>
      <t>其他群众团体事务支出</t>
    </r>
  </si>
  <si>
    <r>
      <t/>
    </r>
    <r>
      <rPr>
        <sz val="10"/>
        <rFont val="宋体"/>
      </rPr>
      <t>党委办公厅</t>
    </r>
    <r>
      <rPr>
        <sz val="10"/>
        <rFont val="Times New Roman"/>
      </rPr>
      <t>(</t>
    </r>
    <r>
      <rPr>
        <sz val="10"/>
        <rFont val="宋体"/>
      </rPr>
      <t>室</t>
    </r>
    <r>
      <rPr>
        <sz val="10"/>
        <rFont val="Times New Roman"/>
      </rPr>
      <t>)</t>
    </r>
    <r>
      <rPr>
        <sz val="10"/>
        <rFont val="宋体"/>
      </rPr>
      <t>及相关机构事务</t>
    </r>
  </si>
  <si>
    <r>
      <t/>
    </r>
    <r>
      <rPr>
        <sz val="10"/>
        <rFont val="宋体"/>
      </rPr>
      <t>专项业务</t>
    </r>
  </si>
  <si>
    <r>
      <t/>
    </r>
    <r>
      <rPr>
        <sz val="10"/>
        <rFont val="宋体"/>
      </rPr>
      <t>其他党委办公厅</t>
    </r>
    <r>
      <rPr>
        <sz val="10"/>
        <rFont val="Times New Roman"/>
      </rPr>
      <t>(</t>
    </r>
    <r>
      <rPr>
        <sz val="10"/>
        <rFont val="宋体"/>
      </rPr>
      <t>室</t>
    </r>
    <r>
      <rPr>
        <sz val="10"/>
        <rFont val="Times New Roman"/>
      </rPr>
      <t>)</t>
    </r>
    <r>
      <rPr>
        <sz val="10"/>
        <rFont val="宋体"/>
      </rPr>
      <t>及相关机构事务支出</t>
    </r>
  </si>
  <si>
    <r>
      <t/>
    </r>
    <r>
      <rPr>
        <sz val="10"/>
        <rFont val="宋体"/>
      </rPr>
      <t>组织事务</t>
    </r>
  </si>
  <si>
    <r>
      <t/>
    </r>
    <r>
      <rPr>
        <sz val="10"/>
        <rFont val="宋体"/>
      </rPr>
      <t>其他组织事务支出</t>
    </r>
  </si>
  <si>
    <r>
      <t/>
    </r>
    <r>
      <rPr>
        <sz val="10"/>
        <rFont val="宋体"/>
      </rPr>
      <t>宣传事务</t>
    </r>
  </si>
  <si>
    <r>
      <t/>
    </r>
    <r>
      <rPr>
        <sz val="10"/>
        <rFont val="宋体"/>
      </rPr>
      <t>宣传管理</t>
    </r>
  </si>
  <si>
    <r>
      <t/>
    </r>
    <r>
      <rPr>
        <sz val="10"/>
        <rFont val="宋体"/>
      </rPr>
      <t>其他宣传事务支出</t>
    </r>
  </si>
  <si>
    <r>
      <t/>
    </r>
    <r>
      <rPr>
        <sz val="10"/>
        <rFont val="宋体"/>
      </rPr>
      <t>统战事务</t>
    </r>
  </si>
  <si>
    <r>
      <t/>
    </r>
    <r>
      <rPr>
        <sz val="10"/>
        <rFont val="宋体"/>
      </rPr>
      <t>宗教事务</t>
    </r>
  </si>
  <si>
    <r>
      <t/>
    </r>
    <r>
      <rPr>
        <sz val="10"/>
        <rFont val="宋体"/>
      </rPr>
      <t>华侨事务</t>
    </r>
  </si>
  <si>
    <r>
      <t/>
    </r>
    <r>
      <rPr>
        <sz val="10"/>
        <rFont val="宋体"/>
      </rPr>
      <t>对外联络事务</t>
    </r>
  </si>
  <si>
    <r>
      <t/>
    </r>
    <r>
      <rPr>
        <sz val="10"/>
        <rFont val="宋体"/>
      </rPr>
      <t>其他对外联络事务支出</t>
    </r>
  </si>
  <si>
    <r>
      <t/>
    </r>
    <r>
      <rPr>
        <sz val="10"/>
        <rFont val="宋体"/>
      </rPr>
      <t>其他共产党事务支出</t>
    </r>
  </si>
  <si>
    <r>
      <t/>
    </r>
    <r>
      <rPr>
        <sz val="10"/>
        <rFont val="宋体"/>
      </rPr>
      <t>网信事务</t>
    </r>
  </si>
  <si>
    <r>
      <t/>
    </r>
    <r>
      <rPr>
        <sz val="10"/>
        <rFont val="宋体"/>
      </rPr>
      <t>其他网信事务支出</t>
    </r>
  </si>
  <si>
    <r>
      <t/>
    </r>
    <r>
      <rPr>
        <sz val="10"/>
        <rFont val="宋体"/>
      </rPr>
      <t>市场监督管理事务</t>
    </r>
  </si>
  <si>
    <r>
      <t/>
    </r>
    <r>
      <rPr>
        <sz val="10"/>
        <rFont val="宋体"/>
      </rPr>
      <t>市场主体管理</t>
    </r>
  </si>
  <si>
    <r>
      <t/>
    </r>
    <r>
      <rPr>
        <sz val="10"/>
        <rFont val="宋体"/>
      </rPr>
      <t>市场秩序执法</t>
    </r>
  </si>
  <si>
    <r>
      <t/>
    </r>
    <r>
      <rPr>
        <sz val="10"/>
        <rFont val="宋体"/>
      </rPr>
      <t>药品事务</t>
    </r>
  </si>
  <si>
    <r>
      <t/>
    </r>
    <r>
      <rPr>
        <sz val="10"/>
        <rFont val="宋体"/>
      </rPr>
      <t>质量安全监管</t>
    </r>
  </si>
  <si>
    <r>
      <t/>
    </r>
    <r>
      <rPr>
        <sz val="10"/>
        <rFont val="宋体"/>
      </rPr>
      <t>食品安全监管</t>
    </r>
  </si>
  <si>
    <r>
      <t/>
    </r>
    <r>
      <rPr>
        <sz val="10"/>
        <rFont val="宋体"/>
      </rPr>
      <t>其他市场监督管理事务</t>
    </r>
  </si>
  <si>
    <r>
      <t/>
    </r>
    <r>
      <rPr>
        <sz val="10"/>
        <rFont val="宋体"/>
      </rPr>
      <t>其他一般公共服务支出</t>
    </r>
  </si>
  <si>
    <r>
      <t/>
    </r>
    <r>
      <rPr>
        <sz val="10"/>
        <rFont val="宋体"/>
      </rPr>
      <t>国防支出</t>
    </r>
  </si>
  <si>
    <r>
      <t/>
    </r>
    <r>
      <rPr>
        <sz val="10"/>
        <rFont val="宋体"/>
      </rPr>
      <t>国防动员</t>
    </r>
  </si>
  <si>
    <r>
      <t/>
    </r>
    <r>
      <rPr>
        <sz val="10"/>
        <rFont val="宋体"/>
      </rPr>
      <t>兵役征集</t>
    </r>
  </si>
  <si>
    <r>
      <t/>
    </r>
    <r>
      <rPr>
        <sz val="10"/>
        <rFont val="宋体"/>
      </rPr>
      <t>经济动员</t>
    </r>
  </si>
  <si>
    <r>
      <t/>
    </r>
    <r>
      <rPr>
        <sz val="10"/>
        <rFont val="宋体"/>
      </rPr>
      <t>其他国防动员支出</t>
    </r>
  </si>
  <si>
    <r>
      <t/>
    </r>
    <r>
      <rPr>
        <sz val="10"/>
        <rFont val="宋体"/>
      </rPr>
      <t>公共安全支出</t>
    </r>
  </si>
  <si>
    <r>
      <t/>
    </r>
    <r>
      <rPr>
        <sz val="10"/>
        <rFont val="宋体"/>
      </rPr>
      <t>公安</t>
    </r>
  </si>
  <si>
    <r>
      <t/>
    </r>
    <r>
      <rPr>
        <sz val="10"/>
        <rFont val="宋体"/>
      </rPr>
      <t>执法办案</t>
    </r>
  </si>
  <si>
    <r>
      <t/>
    </r>
    <r>
      <rPr>
        <sz val="10"/>
        <rFont val="宋体"/>
      </rPr>
      <t>其他公安支出</t>
    </r>
  </si>
  <si>
    <r>
      <t/>
    </r>
    <r>
      <rPr>
        <sz val="10"/>
        <rFont val="宋体"/>
      </rPr>
      <t>国家安全</t>
    </r>
  </si>
  <si>
    <r>
      <t/>
    </r>
    <r>
      <rPr>
        <sz val="10"/>
        <rFont val="宋体"/>
      </rPr>
      <t>安全业务</t>
    </r>
  </si>
  <si>
    <r>
      <t/>
    </r>
    <r>
      <rPr>
        <sz val="10"/>
        <rFont val="宋体"/>
      </rPr>
      <t>检察</t>
    </r>
  </si>
  <si>
    <r>
      <t/>
    </r>
    <r>
      <rPr>
        <sz val="10"/>
        <rFont val="宋体"/>
      </rPr>
      <t>其他检察支出</t>
    </r>
  </si>
  <si>
    <r>
      <t/>
    </r>
    <r>
      <rPr>
        <sz val="10"/>
        <rFont val="宋体"/>
      </rPr>
      <t>司法</t>
    </r>
  </si>
  <si>
    <r>
      <t/>
    </r>
    <r>
      <rPr>
        <sz val="10"/>
        <rFont val="宋体"/>
      </rPr>
      <t>基层司法业务</t>
    </r>
  </si>
  <si>
    <r>
      <t/>
    </r>
    <r>
      <rPr>
        <sz val="10"/>
        <rFont val="宋体"/>
      </rPr>
      <t>普法宣传</t>
    </r>
  </si>
  <si>
    <r>
      <t/>
    </r>
    <r>
      <rPr>
        <sz val="10"/>
        <rFont val="宋体"/>
      </rPr>
      <t>公共法律服务</t>
    </r>
  </si>
  <si>
    <r>
      <t/>
    </r>
    <r>
      <rPr>
        <sz val="10"/>
        <rFont val="宋体"/>
      </rPr>
      <t>社区矫正</t>
    </r>
  </si>
  <si>
    <r>
      <t/>
    </r>
    <r>
      <rPr>
        <sz val="10"/>
        <rFont val="宋体"/>
      </rPr>
      <t>法治建设</t>
    </r>
  </si>
  <si>
    <r>
      <t/>
    </r>
    <r>
      <rPr>
        <sz val="10"/>
        <rFont val="宋体"/>
      </rPr>
      <t>其他司法支出</t>
    </r>
  </si>
  <si>
    <r>
      <t/>
    </r>
    <r>
      <rPr>
        <sz val="10"/>
        <rFont val="宋体"/>
      </rPr>
      <t>监狱</t>
    </r>
  </si>
  <si>
    <r>
      <t/>
    </r>
    <r>
      <rPr>
        <sz val="10"/>
        <rFont val="宋体"/>
      </rPr>
      <t>罪犯生活及医疗卫生</t>
    </r>
  </si>
  <si>
    <r>
      <t/>
    </r>
    <r>
      <rPr>
        <sz val="10"/>
        <rFont val="宋体"/>
      </rPr>
      <t>国家保密</t>
    </r>
  </si>
  <si>
    <r>
      <t/>
    </r>
    <r>
      <rPr>
        <sz val="10"/>
        <rFont val="宋体"/>
      </rPr>
      <t>保密管理</t>
    </r>
  </si>
  <si>
    <r>
      <t/>
    </r>
    <r>
      <rPr>
        <sz val="10"/>
        <rFont val="宋体"/>
      </rPr>
      <t>其他公共安全支出</t>
    </r>
  </si>
  <si>
    <r>
      <t/>
    </r>
    <r>
      <rPr>
        <sz val="10"/>
        <rFont val="宋体"/>
      </rPr>
      <t>国家司法救助支出</t>
    </r>
  </si>
  <si>
    <r>
      <t/>
    </r>
    <r>
      <rPr>
        <sz val="10"/>
        <rFont val="宋体"/>
      </rPr>
      <t>教育支出</t>
    </r>
  </si>
  <si>
    <r>
      <t/>
    </r>
    <r>
      <rPr>
        <sz val="10"/>
        <rFont val="宋体"/>
      </rPr>
      <t>教育管理事务</t>
    </r>
  </si>
  <si>
    <r>
      <t/>
    </r>
    <r>
      <rPr>
        <sz val="10"/>
        <rFont val="宋体"/>
      </rPr>
      <t>其他教育管理事务支出</t>
    </r>
  </si>
  <si>
    <r>
      <t/>
    </r>
    <r>
      <rPr>
        <sz val="10"/>
        <rFont val="宋体"/>
      </rPr>
      <t>普通教育</t>
    </r>
  </si>
  <si>
    <r>
      <t/>
    </r>
    <r>
      <rPr>
        <sz val="10"/>
        <rFont val="宋体"/>
      </rPr>
      <t>学前教育</t>
    </r>
  </si>
  <si>
    <r>
      <t/>
    </r>
    <r>
      <rPr>
        <sz val="10"/>
        <rFont val="宋体"/>
      </rPr>
      <t>初中教育</t>
    </r>
  </si>
  <si>
    <r>
      <t/>
    </r>
    <r>
      <rPr>
        <sz val="10"/>
        <rFont val="宋体"/>
      </rPr>
      <t>高中教育</t>
    </r>
  </si>
  <si>
    <r>
      <t/>
    </r>
    <r>
      <rPr>
        <sz val="10"/>
        <rFont val="宋体"/>
      </rPr>
      <t>职业教育</t>
    </r>
  </si>
  <si>
    <r>
      <t/>
    </r>
    <r>
      <rPr>
        <sz val="10"/>
        <rFont val="宋体"/>
      </rPr>
      <t>中等职业教育</t>
    </r>
  </si>
  <si>
    <r>
      <t/>
    </r>
    <r>
      <rPr>
        <sz val="10"/>
        <rFont val="宋体"/>
      </rPr>
      <t>技校教育</t>
    </r>
  </si>
  <si>
    <r>
      <t/>
    </r>
    <r>
      <rPr>
        <sz val="10"/>
        <rFont val="宋体"/>
      </rPr>
      <t>高等职业教育</t>
    </r>
  </si>
  <si>
    <r>
      <t/>
    </r>
    <r>
      <rPr>
        <sz val="10"/>
        <rFont val="宋体"/>
      </rPr>
      <t>进修及培训</t>
    </r>
  </si>
  <si>
    <r>
      <t/>
    </r>
    <r>
      <rPr>
        <sz val="10"/>
        <rFont val="宋体"/>
      </rPr>
      <t>干部教育</t>
    </r>
  </si>
  <si>
    <r>
      <t/>
    </r>
    <r>
      <rPr>
        <sz val="10"/>
        <rFont val="宋体"/>
      </rPr>
      <t>其他教育支出</t>
    </r>
  </si>
  <si>
    <r>
      <t/>
    </r>
    <r>
      <rPr>
        <sz val="10"/>
        <rFont val="宋体"/>
      </rPr>
      <t>科学技术支出</t>
    </r>
  </si>
  <si>
    <r>
      <t/>
    </r>
    <r>
      <rPr>
        <sz val="10"/>
        <rFont val="宋体"/>
      </rPr>
      <t>科学技术管理事务</t>
    </r>
  </si>
  <si>
    <r>
      <t/>
    </r>
    <r>
      <rPr>
        <sz val="10"/>
        <rFont val="宋体"/>
      </rPr>
      <t>其他科学技术管理事务支出</t>
    </r>
  </si>
  <si>
    <r>
      <t/>
    </r>
    <r>
      <rPr>
        <sz val="10"/>
        <rFont val="宋体"/>
      </rPr>
      <t>科技条件与服务</t>
    </r>
  </si>
  <si>
    <r>
      <t/>
    </r>
    <r>
      <rPr>
        <sz val="10"/>
        <rFont val="宋体"/>
      </rPr>
      <t>技术创新服务体系</t>
    </r>
  </si>
  <si>
    <r>
      <t/>
    </r>
    <r>
      <rPr>
        <sz val="10"/>
        <rFont val="宋体"/>
      </rPr>
      <t>科学技术普及</t>
    </r>
  </si>
  <si>
    <r>
      <t/>
    </r>
    <r>
      <rPr>
        <sz val="10"/>
        <rFont val="宋体"/>
      </rPr>
      <t>机构运行</t>
    </r>
  </si>
  <si>
    <r>
      <t/>
    </r>
    <r>
      <rPr>
        <sz val="10"/>
        <rFont val="宋体"/>
      </rPr>
      <t>科普活动</t>
    </r>
  </si>
  <si>
    <r>
      <t/>
    </r>
    <r>
      <rPr>
        <sz val="10"/>
        <rFont val="宋体"/>
      </rPr>
      <t>科技重大项目</t>
    </r>
  </si>
  <si>
    <r>
      <t/>
    </r>
    <r>
      <rPr>
        <sz val="10"/>
        <rFont val="宋体"/>
      </rPr>
      <t>重点研发计划</t>
    </r>
  </si>
  <si>
    <r>
      <t/>
    </r>
    <r>
      <rPr>
        <sz val="10"/>
        <rFont val="宋体"/>
      </rPr>
      <t>其他科学技术支出</t>
    </r>
  </si>
  <si>
    <r>
      <t/>
    </r>
    <r>
      <rPr>
        <sz val="10"/>
        <rFont val="宋体"/>
      </rPr>
      <t>科技奖励</t>
    </r>
  </si>
  <si>
    <r>
      <t/>
    </r>
    <r>
      <rPr>
        <sz val="10"/>
        <rFont val="宋体"/>
      </rPr>
      <t>文化旅游体育与传媒支出</t>
    </r>
  </si>
  <si>
    <r>
      <t/>
    </r>
    <r>
      <rPr>
        <sz val="10"/>
        <rFont val="宋体"/>
      </rPr>
      <t>文化和旅游</t>
    </r>
  </si>
  <si>
    <r>
      <t/>
    </r>
    <r>
      <rPr>
        <sz val="10"/>
        <rFont val="宋体"/>
      </rPr>
      <t>图书馆</t>
    </r>
  </si>
  <si>
    <r>
      <t/>
    </r>
    <r>
      <rPr>
        <sz val="10"/>
        <rFont val="宋体"/>
      </rPr>
      <t>文化活动</t>
    </r>
  </si>
  <si>
    <r>
      <t/>
    </r>
    <r>
      <rPr>
        <sz val="10"/>
        <rFont val="宋体"/>
      </rPr>
      <t>文化和旅游交流与合作</t>
    </r>
  </si>
  <si>
    <r>
      <t/>
    </r>
    <r>
      <rPr>
        <sz val="10"/>
        <rFont val="宋体"/>
      </rPr>
      <t>文化创作与保护</t>
    </r>
  </si>
  <si>
    <r>
      <t/>
    </r>
    <r>
      <rPr>
        <sz val="10"/>
        <rFont val="宋体"/>
      </rPr>
      <t>文化和旅游市场管理</t>
    </r>
  </si>
  <si>
    <r>
      <t/>
    </r>
    <r>
      <rPr>
        <sz val="10"/>
        <rFont val="宋体"/>
      </rPr>
      <t>其他文化和旅游支出</t>
    </r>
  </si>
  <si>
    <r>
      <t/>
    </r>
    <r>
      <rPr>
        <sz val="10"/>
        <rFont val="宋体"/>
      </rPr>
      <t>文物</t>
    </r>
  </si>
  <si>
    <r>
      <t/>
    </r>
    <r>
      <rPr>
        <sz val="10"/>
        <rFont val="宋体"/>
      </rPr>
      <t>文物保护</t>
    </r>
  </si>
  <si>
    <r>
      <t/>
    </r>
    <r>
      <rPr>
        <sz val="10"/>
        <rFont val="宋体"/>
      </rPr>
      <t>博物馆</t>
    </r>
  </si>
  <si>
    <r>
      <t/>
    </r>
    <r>
      <rPr>
        <sz val="10"/>
        <rFont val="宋体"/>
      </rPr>
      <t>历史名城与古迹</t>
    </r>
  </si>
  <si>
    <r>
      <t/>
    </r>
    <r>
      <rPr>
        <sz val="10"/>
        <rFont val="宋体"/>
      </rPr>
      <t>体育</t>
    </r>
  </si>
  <si>
    <r>
      <t/>
    </r>
    <r>
      <rPr>
        <sz val="10"/>
        <rFont val="宋体"/>
      </rPr>
      <t>群众体育</t>
    </r>
  </si>
  <si>
    <r>
      <t/>
    </r>
    <r>
      <rPr>
        <sz val="10"/>
        <rFont val="宋体"/>
      </rPr>
      <t>其他体育支出</t>
    </r>
  </si>
  <si>
    <r>
      <t/>
    </r>
    <r>
      <rPr>
        <sz val="10"/>
        <rFont val="宋体"/>
      </rPr>
      <t>新闻出版电影</t>
    </r>
  </si>
  <si>
    <r>
      <t/>
    </r>
    <r>
      <rPr>
        <sz val="10"/>
        <rFont val="宋体"/>
      </rPr>
      <t>新闻通讯</t>
    </r>
  </si>
  <si>
    <r>
      <t/>
    </r>
    <r>
      <rPr>
        <sz val="10"/>
        <rFont val="宋体"/>
      </rPr>
      <t>出版发行</t>
    </r>
  </si>
  <si>
    <r>
      <t/>
    </r>
    <r>
      <rPr>
        <sz val="10"/>
        <rFont val="宋体"/>
      </rPr>
      <t>广播电视</t>
    </r>
  </si>
  <si>
    <r>
      <t/>
    </r>
    <r>
      <rPr>
        <sz val="10"/>
        <rFont val="宋体"/>
      </rPr>
      <t>传输发射</t>
    </r>
  </si>
  <si>
    <r>
      <t/>
    </r>
    <r>
      <rPr>
        <sz val="10"/>
        <rFont val="宋体"/>
      </rPr>
      <t>广播电视事务</t>
    </r>
  </si>
  <si>
    <r>
      <t/>
    </r>
    <r>
      <rPr>
        <sz val="10"/>
        <rFont val="宋体"/>
      </rPr>
      <t>其他广播电视支出</t>
    </r>
  </si>
  <si>
    <r>
      <t/>
    </r>
    <r>
      <rPr>
        <sz val="10"/>
        <rFont val="宋体"/>
      </rPr>
      <t>旅游发展基金支出</t>
    </r>
  </si>
  <si>
    <r>
      <t/>
    </r>
    <r>
      <rPr>
        <sz val="10"/>
        <rFont val="宋体"/>
      </rPr>
      <t>地方旅游开发项目补助</t>
    </r>
  </si>
  <si>
    <r>
      <t/>
    </r>
    <r>
      <rPr>
        <sz val="10"/>
        <rFont val="宋体"/>
      </rPr>
      <t>其他文化旅游体育与传媒支出</t>
    </r>
  </si>
  <si>
    <r>
      <t/>
    </r>
    <r>
      <rPr>
        <sz val="10"/>
        <rFont val="宋体"/>
      </rPr>
      <t>文化产业发展专项支出</t>
    </r>
  </si>
  <si>
    <r>
      <t/>
    </r>
    <r>
      <rPr>
        <sz val="10"/>
        <rFont val="宋体"/>
      </rPr>
      <t>社会保障和就业支出</t>
    </r>
  </si>
  <si>
    <r>
      <t/>
    </r>
    <r>
      <rPr>
        <sz val="10"/>
        <rFont val="宋体"/>
      </rPr>
      <t>人力资源和社会保障管理事务</t>
    </r>
  </si>
  <si>
    <r>
      <t/>
    </r>
    <r>
      <rPr>
        <sz val="10"/>
        <rFont val="宋体"/>
      </rPr>
      <t>劳动保障监察</t>
    </r>
  </si>
  <si>
    <r>
      <t/>
    </r>
    <r>
      <rPr>
        <sz val="10"/>
        <rFont val="宋体"/>
      </rPr>
      <t>就业管理事务</t>
    </r>
  </si>
  <si>
    <r>
      <t/>
    </r>
    <r>
      <rPr>
        <sz val="10"/>
        <rFont val="宋体"/>
      </rPr>
      <t>社会保险经办机构</t>
    </r>
  </si>
  <si>
    <r>
      <t/>
    </r>
    <r>
      <rPr>
        <sz val="10"/>
        <rFont val="宋体"/>
      </rPr>
      <t>公共就业服务和职业技能鉴定机构</t>
    </r>
  </si>
  <si>
    <r>
      <t/>
    </r>
    <r>
      <rPr>
        <sz val="10"/>
        <rFont val="宋体"/>
      </rPr>
      <t>劳动人事争议调解仲裁</t>
    </r>
  </si>
  <si>
    <r>
      <t/>
    </r>
    <r>
      <rPr>
        <sz val="10"/>
        <rFont val="宋体"/>
      </rPr>
      <t>引进人才费用</t>
    </r>
  </si>
  <si>
    <r>
      <t/>
    </r>
    <r>
      <rPr>
        <sz val="10"/>
        <rFont val="宋体"/>
      </rPr>
      <t>其他人力资源和社会保障管理事务支出</t>
    </r>
  </si>
  <si>
    <r>
      <t/>
    </r>
    <r>
      <rPr>
        <sz val="10"/>
        <rFont val="宋体"/>
      </rPr>
      <t>民政管理事务</t>
    </r>
  </si>
  <si>
    <r>
      <t/>
    </r>
    <r>
      <rPr>
        <sz val="10"/>
        <rFont val="宋体"/>
      </rPr>
      <t>行政区划和地名管理</t>
    </r>
  </si>
  <si>
    <r>
      <t/>
    </r>
    <r>
      <rPr>
        <sz val="10"/>
        <rFont val="宋体"/>
      </rPr>
      <t>行政事业单位养老支出</t>
    </r>
  </si>
  <si>
    <r>
      <t/>
    </r>
    <r>
      <rPr>
        <sz val="10"/>
        <rFont val="宋体"/>
      </rPr>
      <t>行政单位离退休</t>
    </r>
  </si>
  <si>
    <r>
      <t/>
    </r>
    <r>
      <rPr>
        <sz val="10"/>
        <rFont val="宋体"/>
      </rPr>
      <t>事业单位离退休</t>
    </r>
  </si>
  <si>
    <r>
      <t/>
    </r>
    <r>
      <rPr>
        <sz val="10"/>
        <rFont val="宋体"/>
      </rPr>
      <t>离退休人员管理机构</t>
    </r>
  </si>
  <si>
    <r>
      <t/>
    </r>
    <r>
      <rPr>
        <sz val="10"/>
        <rFont val="宋体"/>
      </rPr>
      <t>机关事业单位基本养老保险缴费支出</t>
    </r>
  </si>
  <si>
    <r>
      <t/>
    </r>
    <r>
      <rPr>
        <sz val="10"/>
        <rFont val="宋体"/>
      </rPr>
      <t>机关事业单位职业年金缴费支出</t>
    </r>
  </si>
  <si>
    <r>
      <t/>
    </r>
    <r>
      <rPr>
        <sz val="10"/>
        <rFont val="宋体"/>
      </rPr>
      <t>对机关事业单位基本养老保险基金的补助</t>
    </r>
  </si>
  <si>
    <r>
      <t/>
    </r>
    <r>
      <rPr>
        <sz val="10"/>
        <rFont val="宋体"/>
      </rPr>
      <t>企业改革补助</t>
    </r>
  </si>
  <si>
    <r>
      <t/>
    </r>
    <r>
      <rPr>
        <sz val="10"/>
        <rFont val="宋体"/>
      </rPr>
      <t>企业关闭破产补助</t>
    </r>
  </si>
  <si>
    <r>
      <t/>
    </r>
    <r>
      <rPr>
        <sz val="10"/>
        <rFont val="宋体"/>
      </rPr>
      <t>就业补助</t>
    </r>
  </si>
  <si>
    <r>
      <t/>
    </r>
    <r>
      <rPr>
        <sz val="10"/>
        <rFont val="宋体"/>
      </rPr>
      <t>就业创业服务补贴</t>
    </r>
  </si>
  <si>
    <r>
      <t/>
    </r>
    <r>
      <rPr>
        <sz val="10"/>
        <rFont val="宋体"/>
      </rPr>
      <t>职业培训补贴</t>
    </r>
  </si>
  <si>
    <r>
      <t/>
    </r>
    <r>
      <rPr>
        <sz val="10"/>
        <rFont val="宋体"/>
      </rPr>
      <t>社会保险补贴</t>
    </r>
  </si>
  <si>
    <r>
      <t/>
    </r>
    <r>
      <rPr>
        <sz val="10"/>
        <rFont val="宋体"/>
      </rPr>
      <t>公益性岗位补贴</t>
    </r>
  </si>
  <si>
    <r>
      <t/>
    </r>
    <r>
      <rPr>
        <sz val="10"/>
        <rFont val="宋体"/>
      </rPr>
      <t>就业见习补贴</t>
    </r>
  </si>
  <si>
    <r>
      <t/>
    </r>
    <r>
      <rPr>
        <sz val="10"/>
        <rFont val="宋体"/>
      </rPr>
      <t>促进创业补贴</t>
    </r>
  </si>
  <si>
    <r>
      <t/>
    </r>
    <r>
      <rPr>
        <sz val="10"/>
        <rFont val="宋体"/>
      </rPr>
      <t>其他就业补助支出</t>
    </r>
  </si>
  <si>
    <r>
      <t/>
    </r>
    <r>
      <rPr>
        <sz val="10"/>
        <rFont val="宋体"/>
      </rPr>
      <t>抚恤</t>
    </r>
  </si>
  <si>
    <r>
      <t/>
    </r>
    <r>
      <rPr>
        <sz val="10"/>
        <rFont val="宋体"/>
      </rPr>
      <t>伤残抚恤</t>
    </r>
  </si>
  <si>
    <r>
      <t/>
    </r>
    <r>
      <rPr>
        <sz val="10"/>
        <rFont val="宋体"/>
      </rPr>
      <t>义务兵优待</t>
    </r>
  </si>
  <si>
    <r>
      <t/>
    </r>
    <r>
      <rPr>
        <sz val="10"/>
        <rFont val="宋体"/>
      </rPr>
      <t>烈士纪念设施管理维护</t>
    </r>
  </si>
  <si>
    <r>
      <t/>
    </r>
    <r>
      <rPr>
        <sz val="10"/>
        <rFont val="宋体"/>
      </rPr>
      <t>其他优抚支出</t>
    </r>
  </si>
  <si>
    <r>
      <t/>
    </r>
    <r>
      <rPr>
        <sz val="10"/>
        <rFont val="宋体"/>
      </rPr>
      <t>退役安置</t>
    </r>
  </si>
  <si>
    <r>
      <t/>
    </r>
    <r>
      <rPr>
        <sz val="10"/>
        <rFont val="宋体"/>
      </rPr>
      <t>退役士兵安置</t>
    </r>
  </si>
  <si>
    <r>
      <t/>
    </r>
    <r>
      <rPr>
        <sz val="10"/>
        <rFont val="宋体"/>
      </rPr>
      <t>军队移交政府的离退休人员安置</t>
    </r>
  </si>
  <si>
    <r>
      <t/>
    </r>
    <r>
      <rPr>
        <sz val="10"/>
        <rFont val="宋体"/>
      </rPr>
      <t>军队移交政府离退休干部管理机构</t>
    </r>
  </si>
  <si>
    <r>
      <t/>
    </r>
    <r>
      <rPr>
        <sz val="10"/>
        <rFont val="宋体"/>
      </rPr>
      <t>军队转业干部安置</t>
    </r>
  </si>
  <si>
    <r>
      <t/>
    </r>
    <r>
      <rPr>
        <sz val="10"/>
        <rFont val="宋体"/>
      </rPr>
      <t>其他退役安置支出</t>
    </r>
  </si>
  <si>
    <r>
      <t/>
    </r>
    <r>
      <rPr>
        <sz val="10"/>
        <rFont val="宋体"/>
      </rPr>
      <t>社会福利</t>
    </r>
  </si>
  <si>
    <r>
      <t/>
    </r>
    <r>
      <rPr>
        <sz val="10"/>
        <rFont val="宋体"/>
      </rPr>
      <t>儿童福利</t>
    </r>
  </si>
  <si>
    <r>
      <t/>
    </r>
    <r>
      <rPr>
        <sz val="10"/>
        <rFont val="宋体"/>
      </rPr>
      <t>老年福利</t>
    </r>
  </si>
  <si>
    <r>
      <t/>
    </r>
    <r>
      <rPr>
        <sz val="10"/>
        <rFont val="宋体"/>
      </rPr>
      <t>殡葬</t>
    </r>
  </si>
  <si>
    <r>
      <t/>
    </r>
    <r>
      <rPr>
        <sz val="10"/>
        <rFont val="宋体"/>
      </rPr>
      <t>社会福利事业单位</t>
    </r>
  </si>
  <si>
    <r>
      <t/>
    </r>
    <r>
      <rPr>
        <sz val="10"/>
        <rFont val="宋体"/>
      </rPr>
      <t>养老服务</t>
    </r>
  </si>
  <si>
    <r>
      <t/>
    </r>
    <r>
      <rPr>
        <sz val="10"/>
        <rFont val="宋体"/>
      </rPr>
      <t>残疾人事业</t>
    </r>
  </si>
  <si>
    <r>
      <t/>
    </r>
    <r>
      <rPr>
        <sz val="10"/>
        <rFont val="宋体"/>
      </rPr>
      <t>残疾人康复</t>
    </r>
  </si>
  <si>
    <r>
      <t/>
    </r>
    <r>
      <rPr>
        <sz val="10"/>
        <rFont val="宋体"/>
      </rPr>
      <t>残疾人就业</t>
    </r>
  </si>
  <si>
    <r>
      <t/>
    </r>
    <r>
      <rPr>
        <sz val="10"/>
        <rFont val="宋体"/>
      </rPr>
      <t>残疾人体育</t>
    </r>
  </si>
  <si>
    <r>
      <t/>
    </r>
    <r>
      <rPr>
        <sz val="10"/>
        <rFont val="宋体"/>
      </rPr>
      <t>其他残疾人事业支出</t>
    </r>
  </si>
  <si>
    <r>
      <t/>
    </r>
    <r>
      <rPr>
        <sz val="10"/>
        <rFont val="宋体"/>
      </rPr>
      <t>红十字事业</t>
    </r>
  </si>
  <si>
    <r>
      <t/>
    </r>
    <r>
      <rPr>
        <sz val="10"/>
        <rFont val="宋体"/>
      </rPr>
      <t>其他红十字事业支出</t>
    </r>
  </si>
  <si>
    <r>
      <t/>
    </r>
    <r>
      <rPr>
        <sz val="10"/>
        <rFont val="宋体"/>
      </rPr>
      <t>临时救助</t>
    </r>
  </si>
  <si>
    <r>
      <t/>
    </r>
    <r>
      <rPr>
        <sz val="10"/>
        <rFont val="宋体"/>
      </rPr>
      <t>临时救助支出</t>
    </r>
  </si>
  <si>
    <r>
      <t/>
    </r>
    <r>
      <rPr>
        <sz val="10"/>
        <rFont val="宋体"/>
      </rPr>
      <t>流浪乞讨人员救助支出</t>
    </r>
  </si>
  <si>
    <r>
      <t/>
    </r>
    <r>
      <rPr>
        <sz val="10"/>
        <rFont val="宋体"/>
      </rPr>
      <t>其他生活救助</t>
    </r>
  </si>
  <si>
    <r>
      <t/>
    </r>
    <r>
      <rPr>
        <sz val="10"/>
        <rFont val="宋体"/>
      </rPr>
      <t>其他城市生活救助</t>
    </r>
  </si>
  <si>
    <r>
      <t/>
    </r>
    <r>
      <rPr>
        <sz val="10"/>
        <rFont val="宋体"/>
      </rPr>
      <t>退役军人管理事务</t>
    </r>
  </si>
  <si>
    <r>
      <t/>
    </r>
    <r>
      <rPr>
        <sz val="10"/>
        <rFont val="宋体"/>
      </rPr>
      <t>拥军优属</t>
    </r>
  </si>
  <si>
    <r>
      <t/>
    </r>
    <r>
      <rPr>
        <sz val="10"/>
        <rFont val="宋体"/>
      </rPr>
      <t>其他退役军人事务管理支出</t>
    </r>
  </si>
  <si>
    <r>
      <t/>
    </r>
    <r>
      <rPr>
        <sz val="10"/>
        <rFont val="宋体"/>
      </rPr>
      <t>其他社会保障和就业支出</t>
    </r>
  </si>
  <si>
    <r>
      <t/>
    </r>
    <r>
      <rPr>
        <sz val="10"/>
        <rFont val="宋体"/>
      </rPr>
      <t>卫生健康支出</t>
    </r>
  </si>
  <si>
    <r>
      <t/>
    </r>
    <r>
      <rPr>
        <sz val="10"/>
        <rFont val="宋体"/>
      </rPr>
      <t>卫生健康管理事务</t>
    </r>
  </si>
  <si>
    <r>
      <t/>
    </r>
    <r>
      <rPr>
        <sz val="10"/>
        <rFont val="宋体"/>
      </rPr>
      <t>其他卫生健康管理事务支出</t>
    </r>
  </si>
  <si>
    <r>
      <t/>
    </r>
    <r>
      <rPr>
        <sz val="10"/>
        <rFont val="宋体"/>
      </rPr>
      <t>公立医院</t>
    </r>
  </si>
  <si>
    <r>
      <t/>
    </r>
    <r>
      <rPr>
        <sz val="10"/>
        <rFont val="宋体"/>
      </rPr>
      <t>综合医院</t>
    </r>
  </si>
  <si>
    <r>
      <t/>
    </r>
    <r>
      <rPr>
        <sz val="10"/>
        <rFont val="宋体"/>
      </rPr>
      <t>中医</t>
    </r>
    <r>
      <rPr>
        <sz val="10"/>
        <rFont val="Times New Roman"/>
      </rPr>
      <t>(</t>
    </r>
    <r>
      <rPr>
        <sz val="10"/>
        <rFont val="宋体"/>
      </rPr>
      <t>民族</t>
    </r>
    <r>
      <rPr>
        <sz val="10"/>
        <rFont val="Times New Roman"/>
      </rPr>
      <t>)</t>
    </r>
    <r>
      <rPr>
        <sz val="10"/>
        <rFont val="宋体"/>
      </rPr>
      <t>医院</t>
    </r>
  </si>
  <si>
    <r>
      <t/>
    </r>
    <r>
      <rPr>
        <sz val="10"/>
        <rFont val="宋体"/>
      </rPr>
      <t>妇幼保健医院</t>
    </r>
  </si>
  <si>
    <r>
      <t/>
    </r>
    <r>
      <rPr>
        <sz val="10"/>
        <rFont val="宋体"/>
      </rPr>
      <t>其他公立医院支出</t>
    </r>
  </si>
  <si>
    <r>
      <t/>
    </r>
    <r>
      <rPr>
        <sz val="10"/>
        <rFont val="宋体"/>
      </rPr>
      <t>基层医疗卫生机构</t>
    </r>
  </si>
  <si>
    <r>
      <t/>
    </r>
    <r>
      <rPr>
        <sz val="10"/>
        <rFont val="宋体"/>
      </rPr>
      <t>其他基层医疗卫生机构支出</t>
    </r>
  </si>
  <si>
    <r>
      <t/>
    </r>
    <r>
      <rPr>
        <sz val="10"/>
        <rFont val="宋体"/>
      </rPr>
      <t>公共卫生</t>
    </r>
  </si>
  <si>
    <r>
      <t/>
    </r>
    <r>
      <rPr>
        <sz val="10"/>
        <rFont val="宋体"/>
      </rPr>
      <t>疾病预防控制机构</t>
    </r>
  </si>
  <si>
    <r>
      <t/>
    </r>
    <r>
      <rPr>
        <sz val="10"/>
        <rFont val="宋体"/>
      </rPr>
      <t>卫生监督机构</t>
    </r>
  </si>
  <si>
    <r>
      <t/>
    </r>
    <r>
      <rPr>
        <sz val="10"/>
        <rFont val="宋体"/>
      </rPr>
      <t>应急救治机构</t>
    </r>
  </si>
  <si>
    <r>
      <t/>
    </r>
    <r>
      <rPr>
        <sz val="10"/>
        <rFont val="宋体"/>
      </rPr>
      <t>采供血机构</t>
    </r>
  </si>
  <si>
    <r>
      <t/>
    </r>
    <r>
      <rPr>
        <sz val="10"/>
        <rFont val="宋体"/>
      </rPr>
      <t>基本公共卫生服务</t>
    </r>
  </si>
  <si>
    <r>
      <t/>
    </r>
    <r>
      <rPr>
        <sz val="10"/>
        <rFont val="宋体"/>
      </rPr>
      <t>重大公共卫生服务</t>
    </r>
  </si>
  <si>
    <r>
      <t/>
    </r>
    <r>
      <rPr>
        <sz val="10"/>
        <rFont val="宋体"/>
      </rPr>
      <t>突发公共卫生事件应急处理</t>
    </r>
  </si>
  <si>
    <r>
      <t/>
    </r>
    <r>
      <rPr>
        <sz val="10"/>
        <rFont val="宋体"/>
      </rPr>
      <t>其他公共卫生支出</t>
    </r>
  </si>
  <si>
    <r>
      <t/>
    </r>
    <r>
      <rPr>
        <sz val="10"/>
        <rFont val="宋体"/>
      </rPr>
      <t>中医药</t>
    </r>
  </si>
  <si>
    <r>
      <t/>
    </r>
    <r>
      <rPr>
        <sz val="10"/>
        <rFont val="宋体"/>
      </rPr>
      <t>中医</t>
    </r>
    <r>
      <rPr>
        <sz val="10"/>
        <rFont val="Times New Roman"/>
      </rPr>
      <t>(</t>
    </r>
    <r>
      <rPr>
        <sz val="10"/>
        <rFont val="宋体"/>
      </rPr>
      <t>民族医</t>
    </r>
    <r>
      <rPr>
        <sz val="10"/>
        <rFont val="Times New Roman"/>
      </rPr>
      <t>)</t>
    </r>
    <r>
      <rPr>
        <sz val="10"/>
        <rFont val="宋体"/>
      </rPr>
      <t>药专项</t>
    </r>
  </si>
  <si>
    <r>
      <t/>
    </r>
    <r>
      <rPr>
        <sz val="10"/>
        <rFont val="宋体"/>
      </rPr>
      <t>其他中医药支出</t>
    </r>
  </si>
  <si>
    <r>
      <t/>
    </r>
    <r>
      <rPr>
        <sz val="10"/>
        <rFont val="宋体"/>
      </rPr>
      <t>计划生育事务</t>
    </r>
  </si>
  <si>
    <r>
      <t/>
    </r>
    <r>
      <rPr>
        <sz val="10"/>
        <rFont val="宋体"/>
      </rPr>
      <t>计划生育机构</t>
    </r>
  </si>
  <si>
    <r>
      <t/>
    </r>
    <r>
      <rPr>
        <sz val="10"/>
        <rFont val="宋体"/>
      </rPr>
      <t>计划生育服务</t>
    </r>
  </si>
  <si>
    <r>
      <t/>
    </r>
    <r>
      <rPr>
        <sz val="10"/>
        <rFont val="宋体"/>
      </rPr>
      <t>其他计划生育事务支出</t>
    </r>
  </si>
  <si>
    <r>
      <t/>
    </r>
    <r>
      <rPr>
        <sz val="10"/>
        <rFont val="宋体"/>
      </rPr>
      <t>行政事业单位医疗</t>
    </r>
  </si>
  <si>
    <r>
      <t/>
    </r>
    <r>
      <rPr>
        <sz val="10"/>
        <rFont val="宋体"/>
      </rPr>
      <t>行政单位医疗</t>
    </r>
  </si>
  <si>
    <r>
      <t/>
    </r>
    <r>
      <rPr>
        <sz val="10"/>
        <rFont val="宋体"/>
      </rPr>
      <t>事业单位医疗</t>
    </r>
  </si>
  <si>
    <r>
      <t/>
    </r>
    <r>
      <rPr>
        <sz val="10"/>
        <rFont val="宋体"/>
      </rPr>
      <t>公务员医疗补助</t>
    </r>
  </si>
  <si>
    <r>
      <t/>
    </r>
    <r>
      <rPr>
        <sz val="10"/>
        <rFont val="宋体"/>
      </rPr>
      <t>其他行政事业单位医疗支出</t>
    </r>
  </si>
  <si>
    <r>
      <t/>
    </r>
    <r>
      <rPr>
        <sz val="10"/>
        <rFont val="宋体"/>
      </rPr>
      <t>财政对基本医疗保险基金的补助</t>
    </r>
  </si>
  <si>
    <r>
      <t/>
    </r>
    <r>
      <rPr>
        <sz val="10"/>
        <rFont val="宋体"/>
      </rPr>
      <t>财政对城乡居民基本医疗保险基金的补助</t>
    </r>
  </si>
  <si>
    <r>
      <t/>
    </r>
    <r>
      <rPr>
        <sz val="10"/>
        <rFont val="宋体"/>
      </rPr>
      <t>医疗救助</t>
    </r>
  </si>
  <si>
    <r>
      <t/>
    </r>
    <r>
      <rPr>
        <sz val="10"/>
        <rFont val="宋体"/>
      </rPr>
      <t>城乡医疗救助</t>
    </r>
  </si>
  <si>
    <r>
      <t/>
    </r>
    <r>
      <rPr>
        <sz val="10"/>
        <rFont val="宋体"/>
      </rPr>
      <t>疾病应急救助</t>
    </r>
  </si>
  <si>
    <r>
      <t/>
    </r>
    <r>
      <rPr>
        <sz val="10"/>
        <rFont val="宋体"/>
      </rPr>
      <t>其他医疗救助支出</t>
    </r>
  </si>
  <si>
    <r>
      <t/>
    </r>
    <r>
      <rPr>
        <sz val="10"/>
        <rFont val="宋体"/>
      </rPr>
      <t>优抚对象医疗</t>
    </r>
  </si>
  <si>
    <r>
      <t/>
    </r>
    <r>
      <rPr>
        <sz val="10"/>
        <rFont val="宋体"/>
      </rPr>
      <t>优抚对象医疗补助</t>
    </r>
  </si>
  <si>
    <r>
      <t/>
    </r>
    <r>
      <rPr>
        <sz val="10"/>
        <rFont val="宋体"/>
      </rPr>
      <t>其他优抚对象医疗支出</t>
    </r>
  </si>
  <si>
    <r>
      <t/>
    </r>
    <r>
      <rPr>
        <sz val="10"/>
        <rFont val="宋体"/>
      </rPr>
      <t>医疗保障管理事务</t>
    </r>
  </si>
  <si>
    <r>
      <t/>
    </r>
    <r>
      <rPr>
        <sz val="10"/>
        <rFont val="宋体"/>
      </rPr>
      <t>医疗保障政策管理</t>
    </r>
  </si>
  <si>
    <r>
      <t/>
    </r>
    <r>
      <rPr>
        <sz val="10"/>
        <rFont val="宋体"/>
      </rPr>
      <t>医疗保障经办事务</t>
    </r>
  </si>
  <si>
    <r>
      <t/>
    </r>
    <r>
      <rPr>
        <sz val="10"/>
        <rFont val="宋体"/>
      </rPr>
      <t>其他医疗保障管理事务支出</t>
    </r>
  </si>
  <si>
    <r>
      <t/>
    </r>
    <r>
      <rPr>
        <sz val="10"/>
        <rFont val="宋体"/>
      </rPr>
      <t>老龄卫生健康事务</t>
    </r>
  </si>
  <si>
    <r>
      <t/>
    </r>
    <r>
      <rPr>
        <sz val="10"/>
        <rFont val="宋体"/>
      </rPr>
      <t>其他卫生健康支出</t>
    </r>
  </si>
  <si>
    <r>
      <t/>
    </r>
    <r>
      <rPr>
        <sz val="10"/>
        <rFont val="宋体"/>
      </rPr>
      <t>节能环保支出</t>
    </r>
  </si>
  <si>
    <r>
      <t/>
    </r>
    <r>
      <rPr>
        <sz val="10"/>
        <rFont val="宋体"/>
      </rPr>
      <t>环境保护管理事务</t>
    </r>
  </si>
  <si>
    <r>
      <t/>
    </r>
    <r>
      <rPr>
        <sz val="10"/>
        <rFont val="宋体"/>
      </rPr>
      <t>其他环境保护管理事务支出</t>
    </r>
  </si>
  <si>
    <r>
      <t/>
    </r>
    <r>
      <rPr>
        <sz val="10"/>
        <rFont val="宋体"/>
      </rPr>
      <t>环境监测与监察</t>
    </r>
  </si>
  <si>
    <r>
      <t/>
    </r>
    <r>
      <rPr>
        <sz val="10"/>
        <rFont val="宋体"/>
      </rPr>
      <t>其他环境监测与监察支出</t>
    </r>
  </si>
  <si>
    <r>
      <t/>
    </r>
    <r>
      <rPr>
        <sz val="10"/>
        <rFont val="宋体"/>
      </rPr>
      <t>污染防治</t>
    </r>
  </si>
  <si>
    <r>
      <t/>
    </r>
    <r>
      <rPr>
        <sz val="10"/>
        <rFont val="宋体"/>
      </rPr>
      <t>大气</t>
    </r>
  </si>
  <si>
    <r>
      <t/>
    </r>
    <r>
      <rPr>
        <sz val="10"/>
        <rFont val="宋体"/>
      </rPr>
      <t>水体</t>
    </r>
  </si>
  <si>
    <r>
      <t/>
    </r>
    <r>
      <rPr>
        <sz val="10"/>
        <rFont val="宋体"/>
      </rPr>
      <t>其他污染防治支出</t>
    </r>
  </si>
  <si>
    <r>
      <t/>
    </r>
    <r>
      <rPr>
        <sz val="10"/>
        <rFont val="宋体"/>
      </rPr>
      <t>能源节约利用</t>
    </r>
  </si>
  <si>
    <r>
      <t/>
    </r>
    <r>
      <rPr>
        <sz val="10"/>
        <rFont val="宋体"/>
      </rPr>
      <t>污染减排</t>
    </r>
  </si>
  <si>
    <r>
      <t/>
    </r>
    <r>
      <rPr>
        <sz val="10"/>
        <rFont val="宋体"/>
      </rPr>
      <t>减排专项支出</t>
    </r>
  </si>
  <si>
    <r>
      <t/>
    </r>
    <r>
      <rPr>
        <sz val="10"/>
        <rFont val="宋体"/>
      </rPr>
      <t>能源管理事务</t>
    </r>
  </si>
  <si>
    <r>
      <t/>
    </r>
    <r>
      <rPr>
        <sz val="10"/>
        <rFont val="宋体"/>
      </rPr>
      <t>能源行业管理</t>
    </r>
  </si>
  <si>
    <r>
      <t/>
    </r>
    <r>
      <rPr>
        <sz val="10"/>
        <rFont val="宋体"/>
      </rPr>
      <t>其他节能环保支出</t>
    </r>
  </si>
  <si>
    <r>
      <t/>
    </r>
    <r>
      <rPr>
        <sz val="10"/>
        <rFont val="宋体"/>
      </rPr>
      <t>城乡社区支出</t>
    </r>
  </si>
  <si>
    <r>
      <t/>
    </r>
    <r>
      <rPr>
        <sz val="10"/>
        <rFont val="宋体"/>
      </rPr>
      <t>城乡社区管理事务</t>
    </r>
  </si>
  <si>
    <r>
      <t/>
    </r>
    <r>
      <rPr>
        <sz val="10"/>
        <rFont val="宋体"/>
      </rPr>
      <t>城管执法</t>
    </r>
  </si>
  <si>
    <r>
      <t/>
    </r>
    <r>
      <rPr>
        <sz val="10"/>
        <rFont val="宋体"/>
      </rPr>
      <t>住宅建设与房地产市场监管</t>
    </r>
  </si>
  <si>
    <r>
      <t/>
    </r>
    <r>
      <rPr>
        <sz val="10"/>
        <rFont val="宋体"/>
      </rPr>
      <t>其他城乡社区管理事务支出</t>
    </r>
  </si>
  <si>
    <r>
      <t/>
    </r>
    <r>
      <rPr>
        <sz val="10"/>
        <rFont val="宋体"/>
      </rPr>
      <t>城乡社区规划与管理</t>
    </r>
  </si>
  <si>
    <r>
      <t/>
    </r>
    <r>
      <rPr>
        <sz val="10"/>
        <rFont val="宋体"/>
      </rPr>
      <t>城乡社区公共设施</t>
    </r>
  </si>
  <si>
    <r>
      <t/>
    </r>
    <r>
      <rPr>
        <sz val="10"/>
        <rFont val="宋体"/>
      </rPr>
      <t>小城镇基础设施建设</t>
    </r>
  </si>
  <si>
    <r>
      <t/>
    </r>
    <r>
      <rPr>
        <sz val="10"/>
        <rFont val="宋体"/>
      </rPr>
      <t>其他城乡社区公共设施支出</t>
    </r>
  </si>
  <si>
    <r>
      <t/>
    </r>
    <r>
      <rPr>
        <sz val="10"/>
        <rFont val="宋体"/>
      </rPr>
      <t>城乡社区环境卫生</t>
    </r>
  </si>
  <si>
    <r>
      <t/>
    </r>
    <r>
      <rPr>
        <sz val="10"/>
        <rFont val="宋体"/>
      </rPr>
      <t>建设市场管理与监督</t>
    </r>
  </si>
  <si>
    <r>
      <t/>
    </r>
    <r>
      <rPr>
        <sz val="10"/>
        <rFont val="宋体"/>
      </rPr>
      <t>其他城乡社区支出</t>
    </r>
  </si>
  <si>
    <r>
      <t/>
    </r>
    <r>
      <rPr>
        <sz val="10"/>
        <rFont val="宋体"/>
      </rPr>
      <t>农林水支出</t>
    </r>
  </si>
  <si>
    <r>
      <t/>
    </r>
    <r>
      <rPr>
        <sz val="10"/>
        <rFont val="宋体"/>
      </rPr>
      <t>农业农村</t>
    </r>
  </si>
  <si>
    <r>
      <t/>
    </r>
    <r>
      <rPr>
        <sz val="10"/>
        <rFont val="宋体"/>
      </rPr>
      <t>科技转化与推广服务</t>
    </r>
  </si>
  <si>
    <r>
      <t/>
    </r>
    <r>
      <rPr>
        <sz val="10"/>
        <rFont val="宋体"/>
      </rPr>
      <t>病虫害控制</t>
    </r>
  </si>
  <si>
    <r>
      <t/>
    </r>
    <r>
      <rPr>
        <sz val="10"/>
        <rFont val="宋体"/>
      </rPr>
      <t>农产品质量安全</t>
    </r>
  </si>
  <si>
    <r>
      <t/>
    </r>
    <r>
      <rPr>
        <sz val="10"/>
        <rFont val="宋体"/>
      </rPr>
      <t>执法监管</t>
    </r>
  </si>
  <si>
    <r>
      <t/>
    </r>
    <r>
      <rPr>
        <sz val="10"/>
        <rFont val="宋体"/>
      </rPr>
      <t>行业业务管理</t>
    </r>
  </si>
  <si>
    <r>
      <t/>
    </r>
    <r>
      <rPr>
        <sz val="10"/>
        <rFont val="宋体"/>
      </rPr>
      <t>防灾救灾</t>
    </r>
  </si>
  <si>
    <r>
      <t/>
    </r>
    <r>
      <rPr>
        <sz val="10"/>
        <rFont val="宋体"/>
      </rPr>
      <t>农业生产发展</t>
    </r>
  </si>
  <si>
    <r>
      <t/>
    </r>
    <r>
      <rPr>
        <sz val="10"/>
        <rFont val="宋体"/>
      </rPr>
      <t>农产品加工与促销</t>
    </r>
  </si>
  <si>
    <r>
      <t/>
    </r>
    <r>
      <rPr>
        <sz val="10"/>
        <rFont val="宋体"/>
      </rPr>
      <t>其他农业农村支出</t>
    </r>
  </si>
  <si>
    <r>
      <t/>
    </r>
    <r>
      <rPr>
        <sz val="10"/>
        <rFont val="宋体"/>
      </rPr>
      <t>林业和草原</t>
    </r>
  </si>
  <si>
    <r>
      <t/>
    </r>
    <r>
      <rPr>
        <sz val="10"/>
        <rFont val="宋体"/>
      </rPr>
      <t>事业机构</t>
    </r>
  </si>
  <si>
    <r>
      <t/>
    </r>
    <r>
      <rPr>
        <sz val="10"/>
        <rFont val="宋体"/>
      </rPr>
      <t>森林资源培育</t>
    </r>
  </si>
  <si>
    <r>
      <t/>
    </r>
    <r>
      <rPr>
        <sz val="10"/>
        <rFont val="宋体"/>
      </rPr>
      <t>技术推广与转化</t>
    </r>
  </si>
  <si>
    <r>
      <t/>
    </r>
    <r>
      <rPr>
        <sz val="10"/>
        <rFont val="宋体"/>
      </rPr>
      <t>森林资源管理</t>
    </r>
  </si>
  <si>
    <r>
      <t/>
    </r>
    <r>
      <rPr>
        <sz val="10"/>
        <rFont val="宋体"/>
      </rPr>
      <t>森林生态效益补偿</t>
    </r>
  </si>
  <si>
    <r>
      <t/>
    </r>
    <r>
      <rPr>
        <sz val="10"/>
        <rFont val="宋体"/>
      </rPr>
      <t>动植物保护</t>
    </r>
  </si>
  <si>
    <r>
      <t/>
    </r>
    <r>
      <rPr>
        <sz val="10"/>
        <rFont val="宋体"/>
      </rPr>
      <t>林业草原防灾减灾</t>
    </r>
  </si>
  <si>
    <r>
      <t/>
    </r>
    <r>
      <rPr>
        <sz val="10"/>
        <rFont val="宋体"/>
      </rPr>
      <t>其他林业和草原支出</t>
    </r>
  </si>
  <si>
    <r>
      <t/>
    </r>
    <r>
      <rPr>
        <sz val="10"/>
        <rFont val="宋体"/>
      </rPr>
      <t>水利</t>
    </r>
  </si>
  <si>
    <r>
      <t/>
    </r>
    <r>
      <rPr>
        <sz val="10"/>
        <rFont val="宋体"/>
      </rPr>
      <t>水利行业业务管理</t>
    </r>
  </si>
  <si>
    <r>
      <t/>
    </r>
    <r>
      <rPr>
        <sz val="10"/>
        <rFont val="宋体"/>
      </rPr>
      <t>水利工程建设</t>
    </r>
  </si>
  <si>
    <r>
      <t/>
    </r>
    <r>
      <rPr>
        <sz val="10"/>
        <rFont val="宋体"/>
      </rPr>
      <t>水利工程运行与维护</t>
    </r>
  </si>
  <si>
    <r>
      <t/>
    </r>
    <r>
      <rPr>
        <sz val="10"/>
        <rFont val="宋体"/>
      </rPr>
      <t>水利执法监督</t>
    </r>
  </si>
  <si>
    <r>
      <t/>
    </r>
    <r>
      <rPr>
        <sz val="10"/>
        <rFont val="宋体"/>
      </rPr>
      <t>水土保持</t>
    </r>
  </si>
  <si>
    <r>
      <t/>
    </r>
    <r>
      <rPr>
        <sz val="10"/>
        <rFont val="宋体"/>
      </rPr>
      <t>水资源节约管理与保护</t>
    </r>
  </si>
  <si>
    <r>
      <t/>
    </r>
    <r>
      <rPr>
        <sz val="10"/>
        <rFont val="宋体"/>
      </rPr>
      <t>水文测报</t>
    </r>
  </si>
  <si>
    <r>
      <t/>
    </r>
    <r>
      <rPr>
        <sz val="10"/>
        <rFont val="宋体"/>
      </rPr>
      <t>防汛</t>
    </r>
  </si>
  <si>
    <r>
      <t/>
    </r>
    <r>
      <rPr>
        <sz val="10"/>
        <rFont val="宋体"/>
      </rPr>
      <t>农村水利</t>
    </r>
  </si>
  <si>
    <r>
      <t/>
    </r>
    <r>
      <rPr>
        <sz val="10"/>
        <rFont val="宋体"/>
      </rPr>
      <t>水利技术推广</t>
    </r>
  </si>
  <si>
    <r>
      <t/>
    </r>
    <r>
      <rPr>
        <sz val="10"/>
        <rFont val="宋体"/>
      </rPr>
      <t>大中型水库移民后期扶持专项支出</t>
    </r>
  </si>
  <si>
    <r>
      <t/>
    </r>
    <r>
      <rPr>
        <sz val="10"/>
        <rFont val="宋体"/>
      </rPr>
      <t>水利建设征地及移民支出</t>
    </r>
  </si>
  <si>
    <r>
      <t/>
    </r>
    <r>
      <rPr>
        <sz val="10"/>
        <rFont val="宋体"/>
      </rPr>
      <t>其他水利支出</t>
    </r>
  </si>
  <si>
    <r>
      <t/>
    </r>
    <r>
      <rPr>
        <sz val="10"/>
        <rFont val="宋体"/>
      </rPr>
      <t>巩固脱贫衔接乡村振兴</t>
    </r>
  </si>
  <si>
    <r>
      <t/>
    </r>
    <r>
      <rPr>
        <sz val="10"/>
        <rFont val="宋体"/>
      </rPr>
      <t>其他巩固脱贫衔接乡村振兴支出</t>
    </r>
  </si>
  <si>
    <r>
      <t/>
    </r>
    <r>
      <rPr>
        <sz val="10"/>
        <rFont val="宋体"/>
      </rPr>
      <t>农村综合改革</t>
    </r>
  </si>
  <si>
    <r>
      <t/>
    </r>
    <r>
      <rPr>
        <sz val="10"/>
        <rFont val="宋体"/>
      </rPr>
      <t>其他农村综合改革支出</t>
    </r>
  </si>
  <si>
    <r>
      <t/>
    </r>
    <r>
      <rPr>
        <sz val="10"/>
        <rFont val="宋体"/>
      </rPr>
      <t>普惠金融发展支出</t>
    </r>
  </si>
  <si>
    <r>
      <t/>
    </r>
    <r>
      <rPr>
        <sz val="10"/>
        <rFont val="宋体"/>
      </rPr>
      <t>创业担保贷款贴息及奖补</t>
    </r>
  </si>
  <si>
    <r>
      <t/>
    </r>
    <r>
      <rPr>
        <sz val="10"/>
        <rFont val="宋体"/>
      </rPr>
      <t>其他普惠金融发展支出</t>
    </r>
  </si>
  <si>
    <r>
      <t/>
    </r>
    <r>
      <rPr>
        <sz val="10"/>
        <rFont val="宋体"/>
      </rPr>
      <t>其他农林水支出</t>
    </r>
  </si>
  <si>
    <r>
      <t/>
    </r>
    <r>
      <rPr>
        <sz val="10"/>
        <rFont val="宋体"/>
      </rPr>
      <t>交通运输支出</t>
    </r>
  </si>
  <si>
    <r>
      <t/>
    </r>
    <r>
      <rPr>
        <sz val="10"/>
        <rFont val="宋体"/>
      </rPr>
      <t>公路水路运输</t>
    </r>
  </si>
  <si>
    <r>
      <t/>
    </r>
    <r>
      <rPr>
        <sz val="10"/>
        <rFont val="宋体"/>
      </rPr>
      <t>公路建设</t>
    </r>
  </si>
  <si>
    <r>
      <t/>
    </r>
    <r>
      <rPr>
        <sz val="10"/>
        <rFont val="宋体"/>
      </rPr>
      <t>公路和运输安全</t>
    </r>
  </si>
  <si>
    <r>
      <t/>
    </r>
    <r>
      <rPr>
        <sz val="10"/>
        <rFont val="宋体"/>
      </rPr>
      <t>公路运输管理</t>
    </r>
  </si>
  <si>
    <r>
      <t/>
    </r>
    <r>
      <rPr>
        <sz val="10"/>
        <rFont val="宋体"/>
      </rPr>
      <t>航道维护</t>
    </r>
  </si>
  <si>
    <r>
      <t/>
    </r>
    <r>
      <rPr>
        <sz val="10"/>
        <rFont val="宋体"/>
      </rPr>
      <t>水路运输管理支出</t>
    </r>
  </si>
  <si>
    <r>
      <t/>
    </r>
    <r>
      <rPr>
        <sz val="10"/>
        <rFont val="宋体"/>
      </rPr>
      <t>其他公路水路运输支出</t>
    </r>
  </si>
  <si>
    <r>
      <t/>
    </r>
    <r>
      <rPr>
        <sz val="10"/>
        <rFont val="宋体"/>
      </rPr>
      <t>铁路运输</t>
    </r>
  </si>
  <si>
    <r>
      <t/>
    </r>
    <r>
      <rPr>
        <sz val="10"/>
        <rFont val="宋体"/>
      </rPr>
      <t>其他铁路运输支出</t>
    </r>
  </si>
  <si>
    <r>
      <t/>
    </r>
    <r>
      <rPr>
        <sz val="10"/>
        <rFont val="宋体"/>
      </rPr>
      <t>邮政业支出</t>
    </r>
  </si>
  <si>
    <r>
      <t/>
    </r>
    <r>
      <rPr>
        <sz val="10"/>
        <rFont val="宋体"/>
      </rPr>
      <t>行业监管</t>
    </r>
  </si>
  <si>
    <r>
      <t/>
    </r>
    <r>
      <rPr>
        <sz val="10"/>
        <rFont val="宋体"/>
      </rPr>
      <t>其他交通运输支出</t>
    </r>
  </si>
  <si>
    <r>
      <t/>
    </r>
    <r>
      <rPr>
        <sz val="10"/>
        <rFont val="宋体"/>
      </rPr>
      <t>公共交通运营补助</t>
    </r>
  </si>
  <si>
    <r>
      <t/>
    </r>
    <r>
      <rPr>
        <sz val="10"/>
        <rFont val="宋体"/>
      </rPr>
      <t>资源勘探工业信息等支出</t>
    </r>
  </si>
  <si>
    <r>
      <t/>
    </r>
    <r>
      <rPr>
        <sz val="10"/>
        <rFont val="宋体"/>
      </rPr>
      <t>制造业</t>
    </r>
  </si>
  <si>
    <r>
      <t/>
    </r>
    <r>
      <rPr>
        <sz val="10"/>
        <rFont val="宋体"/>
      </rPr>
      <t>其他制造业支出</t>
    </r>
  </si>
  <si>
    <r>
      <t/>
    </r>
    <r>
      <rPr>
        <sz val="10"/>
        <rFont val="宋体"/>
      </rPr>
      <t>工业和信息产业监管</t>
    </r>
  </si>
  <si>
    <r>
      <t/>
    </r>
    <r>
      <rPr>
        <sz val="10"/>
        <rFont val="宋体"/>
      </rPr>
      <t>其他工业和信息产业监管支出</t>
    </r>
  </si>
  <si>
    <r>
      <t/>
    </r>
    <r>
      <rPr>
        <sz val="10"/>
        <rFont val="宋体"/>
      </rPr>
      <t>国有资产监管</t>
    </r>
  </si>
  <si>
    <r>
      <t/>
    </r>
    <r>
      <rPr>
        <sz val="10"/>
        <rFont val="宋体"/>
      </rPr>
      <t>支持中小企业发展和管理支出</t>
    </r>
  </si>
  <si>
    <r>
      <t/>
    </r>
    <r>
      <rPr>
        <sz val="10"/>
        <rFont val="宋体"/>
      </rPr>
      <t>中小企业发展专项</t>
    </r>
  </si>
  <si>
    <r>
      <t/>
    </r>
    <r>
      <rPr>
        <sz val="10"/>
        <rFont val="宋体"/>
      </rPr>
      <t>商业服务业等支出</t>
    </r>
  </si>
  <si>
    <r>
      <t/>
    </r>
    <r>
      <rPr>
        <sz val="10"/>
        <rFont val="宋体"/>
      </rPr>
      <t>商业流通事务</t>
    </r>
  </si>
  <si>
    <r>
      <t/>
    </r>
    <r>
      <rPr>
        <sz val="10"/>
        <rFont val="宋体"/>
      </rPr>
      <t>其他商业流通事务支出</t>
    </r>
  </si>
  <si>
    <r>
      <t/>
    </r>
    <r>
      <rPr>
        <sz val="10"/>
        <rFont val="宋体"/>
      </rPr>
      <t>涉外发展服务支出</t>
    </r>
  </si>
  <si>
    <r>
      <t/>
    </r>
    <r>
      <rPr>
        <sz val="10"/>
        <rFont val="宋体"/>
      </rPr>
      <t>其他涉外发展服务支出</t>
    </r>
  </si>
  <si>
    <r>
      <t/>
    </r>
    <r>
      <rPr>
        <sz val="10"/>
        <rFont val="宋体"/>
      </rPr>
      <t>其他商业服务业等支出</t>
    </r>
  </si>
  <si>
    <r>
      <t/>
    </r>
    <r>
      <rPr>
        <sz val="10"/>
        <rFont val="宋体"/>
      </rPr>
      <t>金融支出</t>
    </r>
  </si>
  <si>
    <r>
      <t/>
    </r>
    <r>
      <rPr>
        <sz val="10"/>
        <rFont val="宋体"/>
      </rPr>
      <t>其他金融支出</t>
    </r>
  </si>
  <si>
    <r>
      <t/>
    </r>
    <r>
      <rPr>
        <sz val="10"/>
        <rFont val="宋体"/>
      </rPr>
      <t>援助其他地区支出</t>
    </r>
  </si>
  <si>
    <r>
      <t/>
    </r>
    <r>
      <rPr>
        <sz val="10"/>
        <rFont val="宋体"/>
      </rPr>
      <t>一般公共服务</t>
    </r>
  </si>
  <si>
    <r>
      <t/>
    </r>
    <r>
      <rPr>
        <sz val="10"/>
        <rFont val="宋体"/>
      </rPr>
      <t>其他支出</t>
    </r>
  </si>
  <si>
    <r>
      <t/>
    </r>
    <r>
      <rPr>
        <sz val="10"/>
        <rFont val="宋体"/>
      </rPr>
      <t>自然资源海洋气象等支出</t>
    </r>
  </si>
  <si>
    <r>
      <t/>
    </r>
    <r>
      <rPr>
        <sz val="10"/>
        <rFont val="宋体"/>
      </rPr>
      <t>自然资源事务</t>
    </r>
  </si>
  <si>
    <r>
      <t/>
    </r>
    <r>
      <rPr>
        <sz val="10"/>
        <rFont val="宋体"/>
      </rPr>
      <t>基础测绘与地理信息监管</t>
    </r>
  </si>
  <si>
    <r>
      <t/>
    </r>
    <r>
      <rPr>
        <sz val="10"/>
        <rFont val="宋体"/>
      </rPr>
      <t>其他自然资源事务支出</t>
    </r>
  </si>
  <si>
    <r>
      <t/>
    </r>
    <r>
      <rPr>
        <sz val="10"/>
        <rFont val="宋体"/>
      </rPr>
      <t>气象事务</t>
    </r>
  </si>
  <si>
    <r>
      <t/>
    </r>
    <r>
      <rPr>
        <sz val="10"/>
        <rFont val="宋体"/>
      </rPr>
      <t>气象装备保障维护</t>
    </r>
  </si>
  <si>
    <r>
      <t/>
    </r>
    <r>
      <rPr>
        <sz val="10"/>
        <rFont val="宋体"/>
      </rPr>
      <t>气象基础设施建设与维修</t>
    </r>
  </si>
  <si>
    <r>
      <t/>
    </r>
    <r>
      <rPr>
        <sz val="10"/>
        <rFont val="宋体"/>
      </rPr>
      <t>其他气象事务支出</t>
    </r>
  </si>
  <si>
    <r>
      <t/>
    </r>
    <r>
      <rPr>
        <sz val="10"/>
        <rFont val="宋体"/>
      </rPr>
      <t>住房保障支出</t>
    </r>
  </si>
  <si>
    <r>
      <t/>
    </r>
    <r>
      <rPr>
        <sz val="10"/>
        <rFont val="宋体"/>
      </rPr>
      <t>保障性安居工程支出</t>
    </r>
  </si>
  <si>
    <r>
      <t xml:space="preserve">  </t>
    </r>
    <r>
      <rPr>
        <sz val="10"/>
        <rFont val="宋体"/>
      </rPr>
      <t>棚户区改造</t>
    </r>
  </si>
  <si>
    <r>
      <t/>
    </r>
    <r>
      <rPr>
        <sz val="10"/>
        <rFont val="宋体"/>
      </rPr>
      <t>公共租赁住房</t>
    </r>
  </si>
  <si>
    <r>
      <t/>
    </r>
    <r>
      <rPr>
        <sz val="10"/>
        <rFont val="宋体"/>
      </rPr>
      <t>保障性住房租金补贴</t>
    </r>
  </si>
  <si>
    <r>
      <t/>
    </r>
    <r>
      <rPr>
        <sz val="10"/>
        <rFont val="宋体"/>
      </rPr>
      <t>老旧小区改造</t>
    </r>
  </si>
  <si>
    <r>
      <t/>
    </r>
    <r>
      <rPr>
        <sz val="10"/>
        <rFont val="宋体"/>
      </rPr>
      <t>其他保障性安居工程支出</t>
    </r>
  </si>
  <si>
    <r>
      <t/>
    </r>
    <r>
      <rPr>
        <sz val="10"/>
        <rFont val="宋体"/>
      </rPr>
      <t>住房改革支出</t>
    </r>
  </si>
  <si>
    <r>
      <t/>
    </r>
    <r>
      <rPr>
        <sz val="10"/>
        <rFont val="宋体"/>
      </rPr>
      <t>住房公积金</t>
    </r>
  </si>
  <si>
    <r>
      <t/>
    </r>
    <r>
      <rPr>
        <sz val="10"/>
        <rFont val="宋体"/>
      </rPr>
      <t>提租补贴</t>
    </r>
  </si>
  <si>
    <r>
      <t/>
    </r>
    <r>
      <rPr>
        <sz val="10"/>
        <rFont val="宋体"/>
      </rPr>
      <t>城乡社区住宅</t>
    </r>
  </si>
  <si>
    <r>
      <t/>
    </r>
    <r>
      <rPr>
        <sz val="10"/>
        <rFont val="宋体"/>
      </rPr>
      <t>住房公积金管理</t>
    </r>
  </si>
  <si>
    <r>
      <t/>
    </r>
    <r>
      <rPr>
        <sz val="10"/>
        <rFont val="宋体"/>
      </rPr>
      <t>粮油物资储备支出</t>
    </r>
  </si>
  <si>
    <r>
      <t/>
    </r>
    <r>
      <rPr>
        <sz val="10"/>
        <rFont val="宋体"/>
      </rPr>
      <t>粮油物资事务</t>
    </r>
  </si>
  <si>
    <r>
      <t/>
    </r>
    <r>
      <rPr>
        <sz val="10"/>
        <rFont val="宋体"/>
      </rPr>
      <t>粮食财务挂账利息补贴</t>
    </r>
  </si>
  <si>
    <r>
      <t/>
    </r>
    <r>
      <rPr>
        <sz val="10"/>
        <rFont val="宋体"/>
      </rPr>
      <t>其他粮油物资事务支出</t>
    </r>
  </si>
  <si>
    <r>
      <t/>
    </r>
    <r>
      <rPr>
        <sz val="10"/>
        <rFont val="宋体"/>
      </rPr>
      <t>粮油储备</t>
    </r>
  </si>
  <si>
    <r>
      <t/>
    </r>
    <r>
      <rPr>
        <sz val="10"/>
        <rFont val="宋体"/>
      </rPr>
      <t>储备粮油补贴</t>
    </r>
  </si>
  <si>
    <r>
      <t/>
    </r>
    <r>
      <rPr>
        <sz val="10"/>
        <rFont val="宋体"/>
      </rPr>
      <t>储备粮</t>
    </r>
    <r>
      <rPr>
        <sz val="10"/>
        <rFont val="Times New Roman"/>
      </rPr>
      <t>(</t>
    </r>
    <r>
      <rPr>
        <sz val="10"/>
        <rFont val="宋体"/>
      </rPr>
      <t>油</t>
    </r>
    <r>
      <rPr>
        <sz val="10"/>
        <rFont val="Times New Roman"/>
      </rPr>
      <t>)</t>
    </r>
    <r>
      <rPr>
        <sz val="10"/>
        <rFont val="宋体"/>
      </rPr>
      <t>库建设</t>
    </r>
  </si>
  <si>
    <r>
      <t/>
    </r>
    <r>
      <rPr>
        <sz val="10"/>
        <rFont val="宋体"/>
      </rPr>
      <t>灾害防治及应急管理支出</t>
    </r>
  </si>
  <si>
    <r>
      <t/>
    </r>
    <r>
      <rPr>
        <sz val="10"/>
        <rFont val="宋体"/>
      </rPr>
      <t>应急管理事务</t>
    </r>
  </si>
  <si>
    <r>
      <t/>
    </r>
    <r>
      <rPr>
        <sz val="10"/>
        <rFont val="宋体"/>
      </rPr>
      <t>灾害风险防治</t>
    </r>
  </si>
  <si>
    <r>
      <t/>
    </r>
    <r>
      <rPr>
        <sz val="10"/>
        <rFont val="宋体"/>
      </rPr>
      <t>安全监管</t>
    </r>
  </si>
  <si>
    <r>
      <t/>
    </r>
    <r>
      <rPr>
        <sz val="10"/>
        <rFont val="宋体"/>
      </rPr>
      <t>应急救援</t>
    </r>
  </si>
  <si>
    <r>
      <t/>
    </r>
    <r>
      <rPr>
        <sz val="10"/>
        <rFont val="宋体"/>
      </rPr>
      <t>应急管理</t>
    </r>
  </si>
  <si>
    <r>
      <t/>
    </r>
    <r>
      <rPr>
        <sz val="10"/>
        <rFont val="宋体"/>
      </rPr>
      <t>其他应急管理支出</t>
    </r>
  </si>
  <si>
    <r>
      <t/>
    </r>
    <r>
      <rPr>
        <sz val="10"/>
        <rFont val="宋体"/>
      </rPr>
      <t>消防救援事务</t>
    </r>
  </si>
  <si>
    <r>
      <t/>
    </r>
    <r>
      <rPr>
        <sz val="10"/>
        <rFont val="宋体"/>
      </rPr>
      <t>消防应急救援</t>
    </r>
  </si>
  <si>
    <r>
      <t/>
    </r>
    <r>
      <rPr>
        <sz val="10"/>
        <rFont val="宋体"/>
      </rPr>
      <t>其他消防救援事务支出</t>
    </r>
  </si>
  <si>
    <r>
      <t/>
    </r>
    <r>
      <rPr>
        <sz val="10"/>
        <rFont val="宋体"/>
      </rPr>
      <t>地震事务</t>
    </r>
  </si>
  <si>
    <r>
      <t/>
    </r>
    <r>
      <rPr>
        <sz val="10"/>
        <rFont val="宋体"/>
      </rPr>
      <t>其他地震事务支出</t>
    </r>
  </si>
  <si>
    <r>
      <t/>
    </r>
    <r>
      <rPr>
        <sz val="10"/>
        <rFont val="宋体"/>
      </rPr>
      <t>自然灾害防治</t>
    </r>
  </si>
  <si>
    <r>
      <t/>
    </r>
    <r>
      <rPr>
        <sz val="10"/>
        <rFont val="宋体"/>
      </rPr>
      <t>地质灾害防治</t>
    </r>
  </si>
  <si>
    <r>
      <t/>
    </r>
    <r>
      <rPr>
        <sz val="10"/>
        <rFont val="宋体"/>
      </rPr>
      <t>自然灾害救灾及恢复重建支出</t>
    </r>
  </si>
  <si>
    <r>
      <t/>
    </r>
    <r>
      <rPr>
        <sz val="10"/>
        <rFont val="宋体"/>
      </rPr>
      <t>自然灾害救灾补助</t>
    </r>
  </si>
  <si>
    <r>
      <t/>
    </r>
    <r>
      <rPr>
        <sz val="10"/>
        <rFont val="宋体"/>
      </rPr>
      <t>其他自然灾害救灾及恢复重建支出</t>
    </r>
  </si>
  <si>
    <r>
      <t/>
    </r>
    <r>
      <rPr>
        <sz val="10"/>
        <rFont val="宋体"/>
      </rPr>
      <t>其他灾害防治及应急管理支出</t>
    </r>
  </si>
  <si>
    <r>
      <t/>
    </r>
    <r>
      <rPr>
        <sz val="10"/>
        <rFont val="宋体"/>
      </rPr>
      <t>预备费</t>
    </r>
  </si>
  <si>
    <r>
      <t/>
    </r>
    <r>
      <rPr>
        <sz val="10"/>
        <rFont val="宋体"/>
      </rPr>
      <t>年初预留</t>
    </r>
  </si>
  <si>
    <r>
      <t/>
    </r>
    <r>
      <rPr>
        <sz val="10"/>
        <rFont val="宋体"/>
      </rPr>
      <t>债务付息支出</t>
    </r>
  </si>
  <si>
    <r>
      <t/>
    </r>
    <r>
      <rPr>
        <sz val="10"/>
        <rFont val="宋体"/>
      </rPr>
      <t>地方政府一般债务付息支出</t>
    </r>
  </si>
  <si>
    <r>
      <t/>
    </r>
    <r>
      <rPr>
        <sz val="10"/>
        <rFont val="宋体"/>
      </rPr>
      <t>地方政府一般债券付息支出</t>
    </r>
  </si>
  <si>
    <r>
      <t/>
    </r>
    <r>
      <rPr>
        <sz val="10"/>
        <rFont val="宋体"/>
      </rPr>
      <t>地方政府向国际组织借款付息支出</t>
    </r>
  </si>
  <si>
    <r>
      <t/>
    </r>
    <r>
      <rPr>
        <sz val="10"/>
        <rFont val="宋体"/>
      </rPr>
      <t>债务发行费用支出</t>
    </r>
  </si>
  <si>
    <r>
      <t/>
    </r>
    <r>
      <rPr>
        <sz val="10"/>
        <rFont val="宋体"/>
      </rPr>
      <t>地方政府一般债务发行费用支出</t>
    </r>
  </si>
  <si>
    <r>
      <t/>
    </r>
    <r>
      <rPr>
        <b/>
        <sz val="10"/>
        <rFont val="宋体"/>
      </rPr>
      <t>二、转移性支出合计</t>
    </r>
  </si>
  <si>
    <r>
      <t/>
    </r>
    <r>
      <rPr>
        <sz val="10"/>
        <rFont val="宋体"/>
      </rPr>
      <t>转移性支出</t>
    </r>
  </si>
  <si>
    <r>
      <t/>
    </r>
    <r>
      <rPr>
        <sz val="10"/>
        <rFont val="宋体"/>
      </rPr>
      <t>一般性转移支付</t>
    </r>
  </si>
  <si>
    <r>
      <t/>
    </r>
    <r>
      <rPr>
        <sz val="10"/>
        <rFont val="宋体"/>
      </rPr>
      <t>固定数额补助支出</t>
    </r>
  </si>
  <si>
    <r>
      <t/>
    </r>
    <r>
      <rPr>
        <sz val="10"/>
        <rFont val="宋体"/>
      </rPr>
      <t>专项转移支付</t>
    </r>
  </si>
  <si>
    <t>公共安全</t>
  </si>
  <si>
    <t>社会保障和就业</t>
  </si>
  <si>
    <t>节能环保</t>
  </si>
  <si>
    <t>城乡社区</t>
  </si>
  <si>
    <t>农林水</t>
  </si>
  <si>
    <r>
      <t/>
    </r>
    <r>
      <rPr>
        <sz val="10"/>
        <rFont val="宋体"/>
      </rPr>
      <t>资源勘探工业信息等</t>
    </r>
  </si>
  <si>
    <t>其他支出</t>
  </si>
  <si>
    <r>
      <t/>
    </r>
    <r>
      <rPr>
        <sz val="10"/>
        <rFont val="宋体"/>
      </rPr>
      <t>上解支出</t>
    </r>
  </si>
  <si>
    <r>
      <t/>
    </r>
    <r>
      <rPr>
        <sz val="10"/>
        <rFont val="宋体"/>
      </rPr>
      <t>体制上解支出</t>
    </r>
  </si>
  <si>
    <r>
      <t/>
    </r>
    <r>
      <rPr>
        <sz val="10"/>
        <rFont val="宋体"/>
      </rPr>
      <t>年终结余</t>
    </r>
  </si>
  <si>
    <r>
      <t/>
    </r>
    <r>
      <rPr>
        <sz val="10"/>
        <rFont val="宋体"/>
      </rPr>
      <t>一般公共预算年终结余</t>
    </r>
  </si>
  <si>
    <r>
      <t/>
    </r>
    <r>
      <rPr>
        <sz val="10"/>
        <rFont val="宋体"/>
      </rPr>
      <t>债务还本支出</t>
    </r>
  </si>
  <si>
    <r>
      <t/>
    </r>
    <r>
      <rPr>
        <sz val="10"/>
        <rFont val="宋体"/>
      </rPr>
      <t>地方政府一般债务还本支出</t>
    </r>
  </si>
  <si>
    <r>
      <t/>
    </r>
    <r>
      <rPr>
        <sz val="10"/>
        <rFont val="宋体"/>
      </rPr>
      <t>地方政府一般债券还本支出</t>
    </r>
  </si>
  <si>
    <r>
      <t/>
    </r>
    <r>
      <rPr>
        <b/>
        <sz val="10"/>
        <rFont val="宋体"/>
      </rPr>
      <t>支出总计</t>
    </r>
  </si>
  <si>
    <r>
      <t>附表</t>
    </r>
    <r>
      <rPr>
        <sz val="16"/>
        <rFont val="Times New Roman"/>
      </rPr>
      <t>3</t>
    </r>
  </si>
  <si>
    <t>市本级2022年政府性基金预算收入调整表</t>
  </si>
  <si>
    <t xml:space="preserve">       </t>
  </si>
  <si>
    <r>
      <t/>
    </r>
    <r>
      <rPr>
        <sz val="10"/>
        <rFont val="宋体"/>
      </rPr>
      <t>单位：万元</t>
    </r>
  </si>
  <si>
    <r>
      <t/>
    </r>
    <r>
      <rPr>
        <sz val="10"/>
        <rFont val="黑体"/>
      </rPr>
      <t>项目</t>
    </r>
  </si>
  <si>
    <r>
      <t/>
    </r>
    <r>
      <rPr>
        <sz val="10"/>
        <rFont val="黑体"/>
      </rPr>
      <t>调整金额</t>
    </r>
  </si>
  <si>
    <r>
      <t/>
    </r>
    <r>
      <rPr>
        <b/>
        <sz val="10"/>
        <rFont val="宋体"/>
      </rPr>
      <t>地方政府性基金收入合计</t>
    </r>
  </si>
  <si>
    <r>
      <t/>
    </r>
    <r>
      <rPr>
        <sz val="10"/>
        <rFont val="宋体"/>
      </rPr>
      <t>一、农业土地开发资金收入</t>
    </r>
  </si>
  <si>
    <r>
      <t/>
    </r>
    <r>
      <rPr>
        <sz val="10"/>
        <rFont val="宋体"/>
      </rPr>
      <t>二、国有土地使用权出让收入</t>
    </r>
  </si>
  <si>
    <r>
      <t xml:space="preserve">        </t>
    </r>
    <r>
      <rPr>
        <sz val="10"/>
        <rFont val="宋体"/>
      </rPr>
      <t>土地出让价款收入</t>
    </r>
  </si>
  <si>
    <r>
      <t xml:space="preserve">        </t>
    </r>
    <r>
      <rPr>
        <sz val="10"/>
        <rFont val="宋体"/>
      </rPr>
      <t>补缴的土地价款</t>
    </r>
  </si>
  <si>
    <r>
      <t xml:space="preserve">        </t>
    </r>
    <r>
      <rPr>
        <sz val="10"/>
        <rFont val="宋体"/>
      </rPr>
      <t>缴纳新增建设用地土地有偿使用费</t>
    </r>
  </si>
  <si>
    <r>
      <t xml:space="preserve">        </t>
    </r>
    <r>
      <rPr>
        <sz val="10"/>
        <rFont val="宋体"/>
      </rPr>
      <t>其他土地出让收入</t>
    </r>
  </si>
  <si>
    <r>
      <t/>
    </r>
    <r>
      <rPr>
        <sz val="10"/>
        <rFont val="宋体"/>
      </rPr>
      <t>三、彩票发行机构和彩票销售机构的业务费用</t>
    </r>
  </si>
  <si>
    <r>
      <t xml:space="preserve">        </t>
    </r>
    <r>
      <rPr>
        <sz val="10"/>
        <rFont val="宋体"/>
      </rPr>
      <t>福利彩票销售机构的业务费用</t>
    </r>
  </si>
  <si>
    <r>
      <t/>
    </r>
    <r>
      <rPr>
        <sz val="10"/>
        <rFont val="宋体"/>
      </rPr>
      <t>　　</t>
    </r>
    <r>
      <rPr>
        <sz val="10"/>
        <rFont val="Times New Roman"/>
      </rPr>
      <t xml:space="preserve"> </t>
    </r>
    <r>
      <rPr>
        <sz val="10"/>
        <rFont val="宋体"/>
      </rPr>
      <t>体育彩票销售机构的业务费用</t>
    </r>
  </si>
  <si>
    <r>
      <t/>
    </r>
    <r>
      <rPr>
        <sz val="10"/>
        <rFont val="宋体"/>
      </rPr>
      <t>四、城市基础设施配套费收入</t>
    </r>
  </si>
  <si>
    <r>
      <t/>
    </r>
    <r>
      <rPr>
        <sz val="10"/>
        <rFont val="宋体"/>
      </rPr>
      <t>五、污水处理费收入</t>
    </r>
  </si>
  <si>
    <r>
      <t/>
    </r>
    <r>
      <rPr>
        <sz val="10"/>
        <rFont val="宋体"/>
      </rPr>
      <t>六、其他政府性基金收入</t>
    </r>
  </si>
  <si>
    <r>
      <t/>
    </r>
    <r>
      <rPr>
        <sz val="10"/>
        <rFont val="宋体"/>
      </rPr>
      <t>七、专项债务对应项目专项收入</t>
    </r>
  </si>
  <si>
    <r>
      <t xml:space="preserve">    </t>
    </r>
    <r>
      <rPr>
        <sz val="10"/>
        <rFont val="宋体"/>
      </rPr>
      <t>国有土地使用权出让金专项债务对应项目专项收入</t>
    </r>
  </si>
  <si>
    <r>
      <t xml:space="preserve">      </t>
    </r>
    <r>
      <rPr>
        <sz val="10"/>
        <rFont val="宋体"/>
      </rPr>
      <t>土地储备专项债券对应项目专项收入</t>
    </r>
  </si>
  <si>
    <r>
      <t xml:space="preserve">      </t>
    </r>
    <r>
      <rPr>
        <sz val="10"/>
        <rFont val="宋体"/>
      </rPr>
      <t>棚户区改造专项债券对应项目专项收入</t>
    </r>
  </si>
  <si>
    <r>
      <t xml:space="preserve">      </t>
    </r>
    <r>
      <rPr>
        <sz val="10"/>
        <rFont val="宋体"/>
      </rPr>
      <t>其他国有土地使用权出让金专项债务对应项目专项收入</t>
    </r>
  </si>
  <si>
    <r>
      <t xml:space="preserve">    </t>
    </r>
    <r>
      <rPr>
        <sz val="10"/>
        <rFont val="宋体"/>
      </rPr>
      <t>其他政府性基金专项债务对应项目专项收入</t>
    </r>
  </si>
  <si>
    <r>
      <t/>
    </r>
    <r>
      <rPr>
        <sz val="10"/>
        <rFont val="宋体"/>
      </rPr>
      <t>　</t>
    </r>
    <r>
      <rPr>
        <sz val="10"/>
        <rFont val="Times New Roman"/>
      </rPr>
      <t xml:space="preserve">        </t>
    </r>
    <r>
      <rPr>
        <sz val="10"/>
        <rFont val="宋体"/>
      </rPr>
      <t>其他地方自行试点项目收益专项债券对应项目专项收入</t>
    </r>
  </si>
  <si>
    <r>
      <t/>
    </r>
    <r>
      <rPr>
        <b/>
        <sz val="10"/>
        <rFont val="宋体"/>
      </rPr>
      <t>转移性收入合计</t>
    </r>
  </si>
  <si>
    <r>
      <t xml:space="preserve">    </t>
    </r>
    <r>
      <rPr>
        <sz val="10"/>
        <rFont val="宋体"/>
      </rPr>
      <t>一、政府性基金转移支付收入</t>
    </r>
  </si>
  <si>
    <r>
      <t xml:space="preserve">       </t>
    </r>
    <r>
      <rPr>
        <sz val="10"/>
        <rFont val="宋体"/>
      </rPr>
      <t>科学技术</t>
    </r>
  </si>
  <si>
    <r>
      <t xml:space="preserve">    </t>
    </r>
    <r>
      <rPr>
        <sz val="10"/>
        <rFont val="宋体"/>
      </rPr>
      <t>文化旅游体育与传媒</t>
    </r>
  </si>
  <si>
    <r>
      <t xml:space="preserve">    </t>
    </r>
    <r>
      <rPr>
        <sz val="10"/>
        <rFont val="宋体"/>
      </rPr>
      <t>社会保障和就业</t>
    </r>
  </si>
  <si>
    <r>
      <t xml:space="preserve">    </t>
    </r>
    <r>
      <rPr>
        <sz val="10"/>
        <rFont val="宋体"/>
      </rPr>
      <t>节能环保</t>
    </r>
  </si>
  <si>
    <r>
      <t xml:space="preserve">    </t>
    </r>
    <r>
      <rPr>
        <sz val="10"/>
        <rFont val="宋体"/>
      </rPr>
      <t>城乡社区</t>
    </r>
  </si>
  <si>
    <r>
      <t xml:space="preserve">    </t>
    </r>
    <r>
      <rPr>
        <sz val="10"/>
        <rFont val="宋体"/>
      </rPr>
      <t>农林水</t>
    </r>
  </si>
  <si>
    <r>
      <t xml:space="preserve">    </t>
    </r>
    <r>
      <rPr>
        <sz val="10"/>
        <rFont val="宋体"/>
      </rPr>
      <t>交通运输</t>
    </r>
  </si>
  <si>
    <r>
      <t xml:space="preserve">    </t>
    </r>
    <r>
      <rPr>
        <sz val="10"/>
        <rFont val="宋体"/>
      </rPr>
      <t>资源勘探工业信息等</t>
    </r>
  </si>
  <si>
    <r>
      <t xml:space="preserve">    </t>
    </r>
    <r>
      <rPr>
        <sz val="10"/>
        <rFont val="宋体"/>
      </rPr>
      <t>其他收入</t>
    </r>
  </si>
  <si>
    <r>
      <t/>
    </r>
    <r>
      <rPr>
        <sz val="10"/>
        <rFont val="宋体"/>
      </rPr>
      <t>二、政府性基金上解收入</t>
    </r>
  </si>
  <si>
    <r>
      <t/>
    </r>
    <r>
      <rPr>
        <sz val="10"/>
        <rFont val="宋体"/>
      </rPr>
      <t>三、</t>
    </r>
    <r>
      <rPr>
        <sz val="10"/>
        <rFont val="Times New Roman"/>
      </rPr>
      <t xml:space="preserve"> </t>
    </r>
    <r>
      <rPr>
        <sz val="10"/>
        <rFont val="宋体"/>
      </rPr>
      <t>上年结余收入</t>
    </r>
  </si>
  <si>
    <r>
      <t xml:space="preserve">        </t>
    </r>
    <r>
      <rPr>
        <sz val="10"/>
        <rFont val="宋体"/>
      </rPr>
      <t>政府性基金预算上年结余收入</t>
    </r>
  </si>
  <si>
    <r>
      <t/>
    </r>
    <r>
      <rPr>
        <sz val="10"/>
        <rFont val="宋体"/>
      </rPr>
      <t>按实际结余数填列</t>
    </r>
  </si>
  <si>
    <r>
      <t/>
    </r>
    <r>
      <rPr>
        <sz val="10"/>
        <rFont val="宋体"/>
      </rPr>
      <t>四、调入资金</t>
    </r>
  </si>
  <si>
    <r>
      <t/>
    </r>
    <r>
      <rPr>
        <sz val="10"/>
        <rFont val="宋体"/>
      </rPr>
      <t>五、</t>
    </r>
    <r>
      <rPr>
        <sz val="10"/>
        <rFont val="Times New Roman"/>
      </rPr>
      <t xml:space="preserve"> </t>
    </r>
    <r>
      <rPr>
        <sz val="10"/>
        <rFont val="宋体"/>
      </rPr>
      <t>债务转贷收入</t>
    </r>
  </si>
  <si>
    <r>
      <t xml:space="preserve">    </t>
    </r>
    <r>
      <rPr>
        <sz val="10"/>
        <rFont val="宋体"/>
      </rPr>
      <t>地方政府专项债务转贷收入</t>
    </r>
  </si>
  <si>
    <r>
      <t xml:space="preserve">      </t>
    </r>
    <r>
      <rPr>
        <sz val="10"/>
        <rFont val="宋体"/>
      </rPr>
      <t>国有土地使用权出让金债务转贷收入</t>
    </r>
  </si>
  <si>
    <r>
      <t xml:space="preserve">      </t>
    </r>
    <r>
      <rPr>
        <sz val="10"/>
        <rFont val="宋体"/>
      </rPr>
      <t>土地储备专项债券转贷收入</t>
    </r>
  </si>
  <si>
    <r>
      <t xml:space="preserve">      </t>
    </r>
    <r>
      <rPr>
        <sz val="10"/>
        <rFont val="宋体"/>
      </rPr>
      <t>棚户区改造专项债券转贷收入</t>
    </r>
  </si>
  <si>
    <r>
      <t xml:space="preserve">      </t>
    </r>
    <r>
      <rPr>
        <sz val="10"/>
        <rFont val="宋体"/>
      </rPr>
      <t>其他地方自行试点项目收益专项债券转贷收入</t>
    </r>
  </si>
  <si>
    <r>
      <t xml:space="preserve">      </t>
    </r>
    <r>
      <rPr>
        <sz val="10"/>
        <rFont val="宋体"/>
      </rPr>
      <t>其他政府性基金债务转贷收入</t>
    </r>
  </si>
  <si>
    <r>
      <t/>
    </r>
    <r>
      <rPr>
        <b/>
        <sz val="10"/>
        <rFont val="宋体"/>
      </rPr>
      <t>收入总计</t>
    </r>
  </si>
  <si>
    <r>
      <t>附表</t>
    </r>
    <r>
      <rPr>
        <sz val="16"/>
        <rFont val="Times New Roman"/>
      </rPr>
      <t>4</t>
    </r>
  </si>
  <si>
    <t>市本级2022年政府性基金预算支出调整表</t>
  </si>
  <si>
    <r>
      <t/>
    </r>
    <r>
      <rPr>
        <sz val="10"/>
        <rFont val="宋体"/>
      </rPr>
      <t>单位：万元</t>
    </r>
    <r>
      <rPr>
        <sz val="10"/>
        <rFont val="Times New Roman"/>
      </rPr>
      <t xml:space="preserve">             </t>
    </r>
  </si>
  <si>
    <t>科目</t>
  </si>
  <si>
    <t xml:space="preserve">项    目</t>
  </si>
  <si>
    <t>预算数</t>
  </si>
  <si>
    <t>调整预算数</t>
  </si>
  <si>
    <r>
      <t/>
    </r>
    <r>
      <rPr>
        <b/>
        <sz val="10"/>
        <rFont val="宋体"/>
      </rPr>
      <t>地方政府性基金支出合计</t>
    </r>
  </si>
  <si>
    <r>
      <t/>
    </r>
    <r>
      <rPr>
        <sz val="10"/>
        <rFont val="宋体"/>
      </rPr>
      <t>一、社会保障和就业支出</t>
    </r>
  </si>
  <si>
    <r>
      <t xml:space="preserve">       </t>
    </r>
    <r>
      <rPr>
        <sz val="10"/>
        <rFont val="宋体"/>
      </rPr>
      <t>大中型水库移民后期扶持基金支出</t>
    </r>
  </si>
  <si>
    <r>
      <t xml:space="preserve">      </t>
    </r>
    <r>
      <rPr>
        <sz val="10"/>
        <rFont val="宋体"/>
      </rPr>
      <t>移民补助</t>
    </r>
  </si>
  <si>
    <r>
      <t xml:space="preserve">      </t>
    </r>
    <r>
      <rPr>
        <sz val="10"/>
        <rFont val="宋体"/>
      </rPr>
      <t>基础设施建设和经济发展</t>
    </r>
  </si>
  <si>
    <r>
      <t xml:space="preserve">      </t>
    </r>
    <r>
      <rPr>
        <sz val="10"/>
        <rFont val="宋体"/>
      </rPr>
      <t>其他大中型水库移民后期扶持资金支出</t>
    </r>
  </si>
  <si>
    <r>
      <t/>
    </r>
    <r>
      <rPr>
        <sz val="10"/>
        <rFont val="宋体"/>
      </rPr>
      <t>二、城乡社区支出</t>
    </r>
  </si>
  <si>
    <r>
      <t xml:space="preserve">       </t>
    </r>
    <r>
      <rPr>
        <sz val="10"/>
        <rFont val="宋体"/>
      </rPr>
      <t>国有土地使用权出让收入安排的支出</t>
    </r>
  </si>
  <si>
    <r>
      <t xml:space="preserve">      </t>
    </r>
    <r>
      <rPr>
        <sz val="10"/>
        <rFont val="宋体"/>
      </rPr>
      <t>征地和拆迁补偿支出</t>
    </r>
  </si>
  <si>
    <r>
      <t xml:space="preserve">      </t>
    </r>
    <r>
      <rPr>
        <sz val="10"/>
        <rFont val="宋体"/>
      </rPr>
      <t>土地开发支出</t>
    </r>
  </si>
  <si>
    <r>
      <t xml:space="preserve">      </t>
    </r>
    <r>
      <rPr>
        <sz val="10"/>
        <rFont val="宋体"/>
      </rPr>
      <t>城市建设支出</t>
    </r>
  </si>
  <si>
    <r>
      <t xml:space="preserve">      </t>
    </r>
    <r>
      <rPr>
        <sz val="10"/>
        <rFont val="宋体"/>
      </rPr>
      <t>农村基础设施建设支出</t>
    </r>
  </si>
  <si>
    <r>
      <t xml:space="preserve">      </t>
    </r>
    <r>
      <rPr>
        <sz val="10"/>
        <rFont val="宋体"/>
      </rPr>
      <t>补助被征地农民支出</t>
    </r>
  </si>
  <si>
    <r>
      <t xml:space="preserve">      </t>
    </r>
    <r>
      <rPr>
        <sz val="10"/>
        <rFont val="宋体"/>
      </rPr>
      <t>土地出让业务支出</t>
    </r>
  </si>
  <si>
    <r>
      <t xml:space="preserve">      </t>
    </r>
    <r>
      <rPr>
        <sz val="10"/>
        <rFont val="宋体"/>
      </rPr>
      <t>廉租住房支出</t>
    </r>
  </si>
  <si>
    <r>
      <t xml:space="preserve">      </t>
    </r>
    <r>
      <rPr>
        <sz val="10"/>
        <rFont val="宋体"/>
      </rPr>
      <t>棚户区改造支出</t>
    </r>
  </si>
  <si>
    <r>
      <t xml:space="preserve">      </t>
    </r>
    <r>
      <rPr>
        <sz val="10"/>
        <color indexed="64"/>
        <rFont val="宋体"/>
      </rPr>
      <t>公共租赁住房支出</t>
    </r>
  </si>
  <si>
    <r>
      <t xml:space="preserve">      </t>
    </r>
    <r>
      <rPr>
        <sz val="10"/>
        <color indexed="64"/>
        <rFont val="宋体"/>
      </rPr>
      <t>农业生产发展支出</t>
    </r>
  </si>
  <si>
    <r>
      <t xml:space="preserve">      </t>
    </r>
    <r>
      <rPr>
        <sz val="10"/>
        <color indexed="64"/>
        <rFont val="宋体"/>
      </rPr>
      <t>农村社会事业支出</t>
    </r>
  </si>
  <si>
    <r>
      <t xml:space="preserve">      </t>
    </r>
    <r>
      <rPr>
        <sz val="10"/>
        <color indexed="64"/>
        <rFont val="宋体"/>
      </rPr>
      <t>农业农村生态环境支出</t>
    </r>
  </si>
  <si>
    <r>
      <t xml:space="preserve">      </t>
    </r>
    <r>
      <rPr>
        <sz val="10"/>
        <rFont val="宋体"/>
      </rPr>
      <t>其他国有土地使用权出让收入安排的支出</t>
    </r>
  </si>
  <si>
    <r>
      <t xml:space="preserve">   </t>
    </r>
    <r>
      <rPr>
        <sz val="10"/>
        <rFont val="宋体"/>
      </rPr>
      <t>国有土地收益基金安排的支出</t>
    </r>
  </si>
  <si>
    <r>
      <t xml:space="preserve">      </t>
    </r>
    <r>
      <rPr>
        <sz val="10"/>
        <rFont val="宋体"/>
      </rPr>
      <t>其他国有土地收益基金支出</t>
    </r>
  </si>
  <si>
    <r>
      <t xml:space="preserve"> </t>
    </r>
    <r>
      <rPr>
        <sz val="10"/>
        <color indexed="64"/>
        <rFont val="Times New Roman"/>
      </rPr>
      <t xml:space="preserve">   </t>
    </r>
    <r>
      <rPr>
        <sz val="10"/>
        <rFont val="宋体"/>
      </rPr>
      <t>农业土地开发资金安排的支出</t>
    </r>
  </si>
  <si>
    <r>
      <t xml:space="preserve"> </t>
    </r>
    <r>
      <rPr>
        <sz val="10"/>
        <color indexed="64"/>
        <rFont val="Times New Roman"/>
      </rPr>
      <t xml:space="preserve">   </t>
    </r>
    <r>
      <rPr>
        <sz val="10"/>
        <rFont val="宋体"/>
      </rPr>
      <t>城市基础设施配套费安排的支出</t>
    </r>
  </si>
  <si>
    <r>
      <t xml:space="preserve">      </t>
    </r>
    <r>
      <rPr>
        <sz val="10"/>
        <rFont val="宋体"/>
      </rPr>
      <t>城市公共设施</t>
    </r>
  </si>
  <si>
    <r>
      <t xml:space="preserve">      </t>
    </r>
    <r>
      <rPr>
        <sz val="10"/>
        <rFont val="宋体"/>
      </rPr>
      <t>城市环境卫生</t>
    </r>
  </si>
  <si>
    <r>
      <t xml:space="preserve">      </t>
    </r>
    <r>
      <rPr>
        <sz val="10"/>
        <rFont val="宋体"/>
      </rPr>
      <t>其他城市基础设施配套费安排的支出</t>
    </r>
  </si>
  <si>
    <r>
      <t xml:space="preserve">      </t>
    </r>
    <r>
      <rPr>
        <sz val="10"/>
        <rFont val="宋体"/>
      </rPr>
      <t>污水处理费及对应专项债务收入安排的支出</t>
    </r>
  </si>
  <si>
    <r>
      <t xml:space="preserve">      </t>
    </r>
    <r>
      <rPr>
        <sz val="10"/>
        <rFont val="宋体"/>
      </rPr>
      <t>污水处理设施建设和运营</t>
    </r>
  </si>
  <si>
    <r>
      <t xml:space="preserve">      </t>
    </r>
    <r>
      <rPr>
        <sz val="10"/>
        <rFont val="宋体"/>
      </rPr>
      <t>其他污水处理费安排的支出</t>
    </r>
  </si>
  <si>
    <r>
      <t xml:space="preserve">   </t>
    </r>
    <r>
      <rPr>
        <sz val="10"/>
        <rFont val="宋体"/>
      </rPr>
      <t>棚户区改造专项债券安排的支出</t>
    </r>
  </si>
  <si>
    <r>
      <t xml:space="preserve">      </t>
    </r>
    <r>
      <rPr>
        <sz val="10"/>
        <rFont val="宋体"/>
      </rPr>
      <t>其他棚户区改造专项债券安排的支出</t>
    </r>
  </si>
  <si>
    <r>
      <t/>
    </r>
    <r>
      <rPr>
        <sz val="10"/>
        <rFont val="宋体"/>
      </rPr>
      <t>三、交通运输支出</t>
    </r>
  </si>
  <si>
    <r>
      <t xml:space="preserve">       </t>
    </r>
    <r>
      <rPr>
        <sz val="10"/>
        <rFont val="宋体"/>
      </rPr>
      <t>车辆通行费安排的支出</t>
    </r>
  </si>
  <si>
    <r>
      <t xml:space="preserve">    </t>
    </r>
    <r>
      <rPr>
        <sz val="10"/>
        <rFont val="宋体"/>
      </rPr>
      <t>其他车辆通行费安排的支出</t>
    </r>
  </si>
  <si>
    <r>
      <t/>
    </r>
    <r>
      <rPr>
        <sz val="10"/>
        <rFont val="宋体"/>
      </rPr>
      <t>四、资源勘探工业信息等支出</t>
    </r>
  </si>
  <si>
    <r>
      <t xml:space="preserve">       </t>
    </r>
    <r>
      <rPr>
        <sz val="10"/>
        <rFont val="宋体"/>
      </rPr>
      <t>农网还贷资金支出</t>
    </r>
  </si>
  <si>
    <r>
      <t xml:space="preserve">      </t>
    </r>
    <r>
      <rPr>
        <sz val="10"/>
        <rFont val="宋体"/>
      </rPr>
      <t>地方农网还贷资金支出</t>
    </r>
  </si>
  <si>
    <r>
      <t/>
    </r>
    <r>
      <rPr>
        <sz val="10"/>
        <rFont val="宋体"/>
      </rPr>
      <t>五、商业服务业等支出</t>
    </r>
  </si>
  <si>
    <r>
      <t xml:space="preserve">       </t>
    </r>
    <r>
      <rPr>
        <sz val="10"/>
        <rFont val="宋体"/>
      </rPr>
      <t>旅游发展基金支出</t>
    </r>
  </si>
  <si>
    <r>
      <t xml:space="preserve">    </t>
    </r>
    <r>
      <rPr>
        <sz val="10"/>
        <rFont val="宋体"/>
      </rPr>
      <t>地方旅游开发项目补助</t>
    </r>
  </si>
  <si>
    <r>
      <t/>
    </r>
    <r>
      <rPr>
        <sz val="10"/>
        <rFont val="宋体"/>
      </rPr>
      <t>六、其他支出</t>
    </r>
  </si>
  <si>
    <r>
      <t xml:space="preserve"> </t>
    </r>
    <r>
      <rPr>
        <sz val="10"/>
        <color indexed="64"/>
        <rFont val="Times New Roman"/>
      </rPr>
      <t xml:space="preserve">  </t>
    </r>
    <r>
      <rPr>
        <sz val="10"/>
        <rFont val="宋体"/>
      </rPr>
      <t>其他政府性基金及对应专项债务收入安排的支出</t>
    </r>
  </si>
  <si>
    <r>
      <t xml:space="preserve">    </t>
    </r>
    <r>
      <rPr>
        <sz val="10"/>
        <rFont val="宋体"/>
      </rPr>
      <t>其他政府性基金安排的支出</t>
    </r>
  </si>
  <si>
    <r>
      <t xml:space="preserve">      </t>
    </r>
    <r>
      <rPr>
        <sz val="10"/>
        <rFont val="宋体"/>
      </rPr>
      <t>其他地方自行试点项目收益专项债券收入安排的支出</t>
    </r>
  </si>
  <si>
    <r>
      <t xml:space="preserve">      </t>
    </r>
    <r>
      <rPr>
        <sz val="10"/>
        <rFont val="宋体"/>
      </rPr>
      <t>彩票公益金安排的支出</t>
    </r>
  </si>
  <si>
    <r>
      <t xml:space="preserve">      </t>
    </r>
    <r>
      <rPr>
        <sz val="10"/>
        <color indexed="64"/>
        <rFont val="宋体"/>
      </rPr>
      <t>用于社会福利的彩票公益金支出</t>
    </r>
  </si>
  <si>
    <r>
      <t xml:space="preserve">      </t>
    </r>
    <r>
      <rPr>
        <sz val="10"/>
        <rFont val="宋体"/>
      </rPr>
      <t>用于体育事业的彩票公益金支出</t>
    </r>
  </si>
  <si>
    <r>
      <t xml:space="preserve">      </t>
    </r>
    <r>
      <rPr>
        <sz val="10"/>
        <rFont val="宋体"/>
      </rPr>
      <t>用于红十字事业的彩票公益金支出</t>
    </r>
  </si>
  <si>
    <r>
      <t xml:space="preserve">      </t>
    </r>
    <r>
      <rPr>
        <sz val="10"/>
        <rFont val="宋体"/>
      </rPr>
      <t>用于残疾人事业的彩票公益金支出</t>
    </r>
  </si>
  <si>
    <r>
      <rPr>
        <sz val="10"/>
        <rFont val="Times New Roman"/>
      </rPr>
      <t xml:space="preserve">      </t>
    </r>
    <r>
      <rPr>
        <sz val="10"/>
        <rFont val="宋体"/>
      </rPr>
      <t>用于城乡医疗救助的彩票公益金支出</t>
    </r>
  </si>
  <si>
    <r>
      <t/>
    </r>
    <r>
      <rPr>
        <sz val="10"/>
        <rFont val="宋体"/>
      </rPr>
      <t>七、债务付息支出</t>
    </r>
  </si>
  <si>
    <r>
      <t xml:space="preserve"> </t>
    </r>
    <r>
      <rPr>
        <sz val="10"/>
        <color indexed="64"/>
        <rFont val="Times New Roman"/>
      </rPr>
      <t xml:space="preserve">  </t>
    </r>
    <r>
      <rPr>
        <sz val="10"/>
        <rFont val="Times New Roman"/>
      </rPr>
      <t xml:space="preserve"> </t>
    </r>
    <r>
      <rPr>
        <sz val="10"/>
        <rFont val="宋体"/>
      </rPr>
      <t>地方政府专项债务付息支出</t>
    </r>
  </si>
  <si>
    <r>
      <t xml:space="preserve">      </t>
    </r>
    <r>
      <rPr>
        <sz val="10"/>
        <rFont val="宋体"/>
      </rPr>
      <t>国有土地使用权出让金债务付息支出</t>
    </r>
  </si>
  <si>
    <r>
      <t xml:space="preserve">      </t>
    </r>
    <r>
      <rPr>
        <sz val="10"/>
        <rFont val="宋体"/>
      </rPr>
      <t>土地储备专项债券付息支出</t>
    </r>
  </si>
  <si>
    <r>
      <t xml:space="preserve">      </t>
    </r>
    <r>
      <rPr>
        <sz val="10"/>
        <rFont val="宋体"/>
      </rPr>
      <t>棚户区改造专项债券付息支出</t>
    </r>
  </si>
  <si>
    <r>
      <t xml:space="preserve">      </t>
    </r>
    <r>
      <rPr>
        <sz val="10"/>
        <rFont val="宋体"/>
      </rPr>
      <t>其他地方自行试点项目收益专项债券付息支出</t>
    </r>
  </si>
  <si>
    <r>
      <t/>
    </r>
    <r>
      <rPr>
        <sz val="10"/>
        <rFont val="宋体"/>
      </rPr>
      <t>八、债务发行费用支出</t>
    </r>
  </si>
  <si>
    <r>
      <t xml:space="preserve">  </t>
    </r>
    <r>
      <rPr>
        <sz val="10"/>
        <color indexed="64"/>
        <rFont val="Times New Roman"/>
      </rPr>
      <t xml:space="preserve">  </t>
    </r>
    <r>
      <rPr>
        <sz val="10"/>
        <rFont val="宋体"/>
      </rPr>
      <t>地方政府专项债务发行费用支出</t>
    </r>
  </si>
  <si>
    <r>
      <t xml:space="preserve">      </t>
    </r>
    <r>
      <rPr>
        <sz val="10"/>
        <rFont val="宋体"/>
      </rPr>
      <t>国有土地使用权出让金债务发行费用支出</t>
    </r>
  </si>
  <si>
    <r>
      <t xml:space="preserve">      </t>
    </r>
    <r>
      <rPr>
        <sz val="10"/>
        <rFont val="宋体"/>
      </rPr>
      <t>土地储备专项债券发行费用支出</t>
    </r>
  </si>
  <si>
    <r>
      <t xml:space="preserve">      </t>
    </r>
    <r>
      <rPr>
        <sz val="10"/>
        <rFont val="宋体"/>
      </rPr>
      <t>棚户区该着专项债券发行费用支出</t>
    </r>
  </si>
  <si>
    <r>
      <t xml:space="preserve">      </t>
    </r>
    <r>
      <rPr>
        <sz val="10"/>
        <rFont val="宋体"/>
      </rPr>
      <t>其他自行试点项目收益专项债券发行费用支出</t>
    </r>
  </si>
  <si>
    <r>
      <t/>
    </r>
    <r>
      <rPr>
        <sz val="10"/>
        <rFont val="宋体"/>
      </rPr>
      <t>九、抗疫特别国债安排的支出</t>
    </r>
  </si>
  <si>
    <r>
      <t xml:space="preserve"> </t>
    </r>
    <r>
      <rPr>
        <sz val="10"/>
        <color indexed="64"/>
        <rFont val="Times New Roman"/>
      </rPr>
      <t xml:space="preserve">  </t>
    </r>
    <r>
      <rPr>
        <sz val="10"/>
        <rFont val="Times New Roman"/>
      </rPr>
      <t xml:space="preserve"> </t>
    </r>
    <r>
      <rPr>
        <sz val="10"/>
        <rFont val="宋体"/>
      </rPr>
      <t>基础设施建设</t>
    </r>
  </si>
  <si>
    <r>
      <t xml:space="preserve">      </t>
    </r>
    <r>
      <rPr>
        <sz val="10"/>
        <rFont val="宋体"/>
      </rPr>
      <t>公共卫生体系建设</t>
    </r>
  </si>
  <si>
    <r>
      <t xml:space="preserve">      </t>
    </r>
    <r>
      <rPr>
        <sz val="10"/>
        <rFont val="宋体"/>
      </rPr>
      <t>重大疫情防控救治体系建设</t>
    </r>
  </si>
  <si>
    <r>
      <t xml:space="preserve">      </t>
    </r>
    <r>
      <rPr>
        <sz val="10"/>
        <rFont val="宋体"/>
      </rPr>
      <t>其他基础设施建设</t>
    </r>
  </si>
  <si>
    <r>
      <t xml:space="preserve"> </t>
    </r>
    <r>
      <rPr>
        <sz val="10"/>
        <color indexed="64"/>
        <rFont val="Times New Roman"/>
      </rPr>
      <t xml:space="preserve">  </t>
    </r>
    <r>
      <rPr>
        <sz val="10"/>
        <rFont val="Times New Roman"/>
      </rPr>
      <t xml:space="preserve"> </t>
    </r>
    <r>
      <rPr>
        <sz val="10"/>
        <rFont val="宋体"/>
      </rPr>
      <t>抗疫相关支出</t>
    </r>
  </si>
  <si>
    <r>
      <t xml:space="preserve">      </t>
    </r>
    <r>
      <rPr>
        <sz val="10"/>
        <rFont val="宋体"/>
      </rPr>
      <t>抗疫相关支出</t>
    </r>
  </si>
  <si>
    <r>
      <t/>
    </r>
    <r>
      <rPr>
        <b/>
        <sz val="10"/>
        <rFont val="宋体"/>
      </rPr>
      <t>转移性支出合计</t>
    </r>
  </si>
  <si>
    <r>
      <t/>
    </r>
    <r>
      <rPr>
        <b/>
        <sz val="10"/>
        <rFont val="宋体"/>
      </rPr>
      <t>一、转移性支出</t>
    </r>
  </si>
  <si>
    <r>
      <t xml:space="preserve">    </t>
    </r>
    <r>
      <rPr>
        <sz val="10"/>
        <rFont val="宋体"/>
      </rPr>
      <t>政府性基金转移支付</t>
    </r>
  </si>
  <si>
    <r>
      <t xml:space="preserve">    </t>
    </r>
    <r>
      <rPr>
        <sz val="10"/>
        <rFont val="宋体"/>
      </rPr>
      <t>调出资金</t>
    </r>
  </si>
  <si>
    <r>
      <t xml:space="preserve">         </t>
    </r>
    <r>
      <rPr>
        <sz val="10"/>
        <rFont val="宋体"/>
      </rPr>
      <t>政府性基金预算调出资金</t>
    </r>
  </si>
  <si>
    <r>
      <t xml:space="preserve">    </t>
    </r>
    <r>
      <rPr>
        <sz val="10"/>
        <rFont val="宋体"/>
      </rPr>
      <t>年终结余</t>
    </r>
  </si>
  <si>
    <r>
      <t xml:space="preserve">         </t>
    </r>
    <r>
      <rPr>
        <sz val="10"/>
        <rFont val="宋体"/>
      </rPr>
      <t>政府性基金预算年终结余</t>
    </r>
  </si>
  <si>
    <r>
      <t xml:space="preserve">    </t>
    </r>
    <r>
      <rPr>
        <sz val="10"/>
        <rFont val="宋体"/>
      </rPr>
      <t>债务转贷支出</t>
    </r>
  </si>
  <si>
    <r>
      <t/>
    </r>
    <r>
      <rPr>
        <b/>
        <sz val="10"/>
        <rFont val="宋体"/>
      </rPr>
      <t>二、债务还本支出</t>
    </r>
  </si>
  <si>
    <r>
      <t xml:space="preserve">  </t>
    </r>
    <r>
      <rPr>
        <sz val="10"/>
        <rFont val="宋体"/>
      </rPr>
      <t>地方政府专项债务还本支出</t>
    </r>
  </si>
  <si>
    <r>
      <t xml:space="preserve">   </t>
    </r>
    <r>
      <rPr>
        <sz val="10"/>
        <rFont val="宋体"/>
      </rPr>
      <t>国有土地使用权出让金债务还本支出</t>
    </r>
  </si>
  <si>
    <r>
      <t xml:space="preserve">  </t>
    </r>
    <r>
      <rPr>
        <sz val="10"/>
        <rFont val="宋体"/>
      </rPr>
      <t>抗疫特别国债还本支出</t>
    </r>
  </si>
  <si>
    <r>
      <t>附表</t>
    </r>
    <r>
      <rPr>
        <sz val="16"/>
        <rFont val="Times New Roman"/>
      </rPr>
      <t>5</t>
    </r>
  </si>
  <si>
    <t>市本级2022年社会保险基金预算收入调整表</t>
  </si>
  <si>
    <t>收入科目</t>
  </si>
  <si>
    <t>收入项目</t>
  </si>
  <si>
    <t>备注</t>
  </si>
  <si>
    <r>
      <t/>
    </r>
    <r>
      <rPr>
        <b/>
        <sz val="10"/>
        <rFont val="宋体"/>
      </rPr>
      <t>市本级社会保险基金收入合计</t>
    </r>
  </si>
  <si>
    <r>
      <t/>
    </r>
    <r>
      <rPr>
        <sz val="10"/>
        <rFont val="宋体"/>
      </rPr>
      <t>一、失业保险基金收入</t>
    </r>
  </si>
  <si>
    <r>
      <t xml:space="preserve">   </t>
    </r>
    <r>
      <rPr>
        <sz val="10"/>
        <rFont val="宋体"/>
      </rPr>
      <t>其中：失业保险费收入</t>
    </r>
  </si>
  <si>
    <r>
      <t xml:space="preserve">              </t>
    </r>
    <r>
      <rPr>
        <sz val="10"/>
        <rFont val="宋体"/>
      </rPr>
      <t>失业保险基金财政补贴收入</t>
    </r>
  </si>
  <si>
    <r>
      <t xml:space="preserve">              </t>
    </r>
    <r>
      <rPr>
        <sz val="10"/>
        <rFont val="宋体"/>
      </rPr>
      <t>失业保险基金利息收入</t>
    </r>
  </si>
  <si>
    <r>
      <t xml:space="preserve">             </t>
    </r>
    <r>
      <rPr>
        <sz val="10"/>
        <rFont val="宋体"/>
      </rPr>
      <t>其他失业保险基金收入</t>
    </r>
  </si>
  <si>
    <r>
      <t/>
    </r>
    <r>
      <rPr>
        <sz val="10"/>
        <rFont val="宋体"/>
      </rPr>
      <t>二、城镇职工基本医疗保险基金收入（含生育保险）</t>
    </r>
  </si>
  <si>
    <r>
      <t xml:space="preserve">   </t>
    </r>
    <r>
      <rPr>
        <sz val="10"/>
        <rFont val="宋体"/>
      </rPr>
      <t>其中：城镇职工基本医疗保险费收入</t>
    </r>
  </si>
  <si>
    <r>
      <t xml:space="preserve">              </t>
    </r>
    <r>
      <rPr>
        <sz val="10"/>
        <rFont val="宋体"/>
      </rPr>
      <t>城镇职工基本医疗保险基金</t>
    </r>
    <r>
      <rPr>
        <sz val="10"/>
        <rFont val="Times New Roman"/>
      </rPr>
      <t xml:space="preserve"> </t>
    </r>
    <r>
      <rPr>
        <sz val="10"/>
        <rFont val="宋体"/>
      </rPr>
      <t>财政补贴收入</t>
    </r>
  </si>
  <si>
    <r>
      <t xml:space="preserve">              </t>
    </r>
    <r>
      <rPr>
        <sz val="10"/>
        <rFont val="宋体"/>
      </rPr>
      <t>城镇职工基本医疗保险基金利息收入</t>
    </r>
  </si>
  <si>
    <r>
      <t xml:space="preserve">              </t>
    </r>
    <r>
      <rPr>
        <sz val="10"/>
        <rFont val="宋体"/>
      </rPr>
      <t>城镇职工基本医疗保险基金转移收入</t>
    </r>
  </si>
  <si>
    <r>
      <t/>
    </r>
    <r>
      <rPr>
        <sz val="10"/>
        <rFont val="宋体"/>
      </rPr>
      <t>三、工伤保险基金收入</t>
    </r>
  </si>
  <si>
    <r>
      <t xml:space="preserve">   </t>
    </r>
    <r>
      <rPr>
        <sz val="10"/>
        <rFont val="宋体"/>
      </rPr>
      <t>其中：工伤保险费收入</t>
    </r>
  </si>
  <si>
    <r>
      <t xml:space="preserve">              </t>
    </r>
    <r>
      <rPr>
        <sz val="10"/>
        <rFont val="宋体"/>
      </rPr>
      <t>工伤保险基金</t>
    </r>
    <r>
      <rPr>
        <sz val="10"/>
        <rFont val="Times New Roman"/>
      </rPr>
      <t xml:space="preserve"> </t>
    </r>
    <r>
      <rPr>
        <sz val="10"/>
        <rFont val="宋体"/>
      </rPr>
      <t>财政补贴收入</t>
    </r>
  </si>
  <si>
    <r>
      <t xml:space="preserve">              </t>
    </r>
    <r>
      <rPr>
        <sz val="10"/>
        <rFont val="宋体"/>
      </rPr>
      <t>工伤保险基金利息收入</t>
    </r>
  </si>
  <si>
    <r>
      <t xml:space="preserve">             </t>
    </r>
    <r>
      <rPr>
        <sz val="10"/>
        <rFont val="宋体"/>
      </rPr>
      <t>工伤保险基金转移收入</t>
    </r>
  </si>
  <si>
    <r>
      <t/>
    </r>
    <r>
      <rPr>
        <sz val="10"/>
        <rFont val="宋体"/>
      </rPr>
      <t>四、城乡居民基本养老保险基金收入</t>
    </r>
  </si>
  <si>
    <r>
      <t xml:space="preserve">   </t>
    </r>
    <r>
      <rPr>
        <sz val="10"/>
        <rFont val="宋体"/>
      </rPr>
      <t>其中：城乡居民基本养老保险费收入</t>
    </r>
  </si>
  <si>
    <r>
      <t xml:space="preserve">              </t>
    </r>
    <r>
      <rPr>
        <sz val="10"/>
        <rFont val="宋体"/>
      </rPr>
      <t>城乡居民基本养老保险基金财政补贴收入</t>
    </r>
  </si>
  <si>
    <r>
      <t xml:space="preserve">              </t>
    </r>
    <r>
      <rPr>
        <sz val="10"/>
        <rFont val="宋体"/>
      </rPr>
      <t>城乡居民基本养老保险基金利息收入</t>
    </r>
  </si>
  <si>
    <r>
      <t/>
    </r>
    <r>
      <rPr>
        <sz val="10"/>
        <rFont val="宋体"/>
      </rPr>
      <t>五、机关事业单位基本养老保险基金收入</t>
    </r>
  </si>
  <si>
    <r>
      <t xml:space="preserve">   </t>
    </r>
    <r>
      <rPr>
        <sz val="10"/>
        <rFont val="宋体"/>
      </rPr>
      <t>其中：机关事业单位基本养老保险费收入</t>
    </r>
  </si>
  <si>
    <r>
      <t xml:space="preserve">              </t>
    </r>
    <r>
      <rPr>
        <sz val="10"/>
        <rFont val="宋体"/>
      </rPr>
      <t>机关事业单位基本养老保险基金财政补贴收入</t>
    </r>
  </si>
  <si>
    <r>
      <t xml:space="preserve">              </t>
    </r>
    <r>
      <rPr>
        <sz val="10"/>
        <rFont val="宋体"/>
      </rPr>
      <t>机关事业单位基本养老保险基金利息收入</t>
    </r>
  </si>
  <si>
    <r>
      <t xml:space="preserve">               </t>
    </r>
    <r>
      <rPr>
        <sz val="10"/>
        <rFont val="宋体"/>
      </rPr>
      <t>机关事业单位基本养老保险基金转移收入</t>
    </r>
  </si>
  <si>
    <r>
      <t/>
    </r>
    <r>
      <rPr>
        <sz val="10"/>
        <rFont val="宋体"/>
      </rPr>
      <t>六、城乡居民基本医疗保险基金收入</t>
    </r>
  </si>
  <si>
    <r>
      <t xml:space="preserve">   </t>
    </r>
    <r>
      <rPr>
        <sz val="10"/>
        <rFont val="宋体"/>
      </rPr>
      <t>其中：城乡居民基本医疗保险费收入</t>
    </r>
  </si>
  <si>
    <r>
      <t xml:space="preserve">              </t>
    </r>
    <r>
      <rPr>
        <sz val="10"/>
        <rFont val="宋体"/>
      </rPr>
      <t>城乡居民基本医疗保险基金</t>
    </r>
    <r>
      <rPr>
        <sz val="10"/>
        <rFont val="Times New Roman"/>
      </rPr>
      <t xml:space="preserve"> </t>
    </r>
    <r>
      <rPr>
        <sz val="10"/>
        <rFont val="宋体"/>
      </rPr>
      <t>财政补贴收入</t>
    </r>
  </si>
  <si>
    <r>
      <t xml:space="preserve">              </t>
    </r>
    <r>
      <rPr>
        <sz val="10"/>
        <rFont val="宋体"/>
      </rPr>
      <t>城乡居民基本医疗保险基金利息收入</t>
    </r>
  </si>
  <si>
    <r>
      <t>附表</t>
    </r>
    <r>
      <rPr>
        <sz val="16"/>
        <rFont val="Times New Roman"/>
      </rPr>
      <t>6</t>
    </r>
  </si>
  <si>
    <r>
      <t>市本级</t>
    </r>
    <r>
      <rPr>
        <sz val="20"/>
        <rFont val="Times New Roman"/>
      </rPr>
      <t>2022</t>
    </r>
    <r>
      <rPr>
        <sz val="20"/>
        <rFont val="方正大标宋简体"/>
      </rPr>
      <t>年社会保险基金预算支出调整表</t>
    </r>
  </si>
  <si>
    <t>支出科目</t>
  </si>
  <si>
    <t>支出项目</t>
  </si>
  <si>
    <t>市本级社会保险基金支出合计</t>
  </si>
  <si>
    <r>
      <t/>
    </r>
    <r>
      <rPr>
        <sz val="10"/>
        <rFont val="宋体"/>
      </rPr>
      <t>一、失业保险基金支出</t>
    </r>
  </si>
  <si>
    <r>
      <t xml:space="preserve">   </t>
    </r>
    <r>
      <rPr>
        <sz val="10"/>
        <rFont val="宋体"/>
      </rPr>
      <t>其中：失业保险金支出</t>
    </r>
  </si>
  <si>
    <r>
      <t xml:space="preserve">              </t>
    </r>
    <r>
      <rPr>
        <sz val="10"/>
        <rFont val="宋体"/>
      </rPr>
      <t>其他失业保险基金支出</t>
    </r>
  </si>
  <si>
    <r>
      <t/>
    </r>
    <r>
      <rPr>
        <sz val="10"/>
        <rFont val="宋体"/>
      </rPr>
      <t>二、城镇职工基本医疗保险基金支出</t>
    </r>
    <r>
      <rPr>
        <sz val="10"/>
        <rFont val="Times New Roman"/>
      </rPr>
      <t>(</t>
    </r>
    <r>
      <rPr>
        <sz val="10"/>
        <rFont val="宋体"/>
      </rPr>
      <t>含生育保险</t>
    </r>
    <r>
      <rPr>
        <sz val="10"/>
        <rFont val="Times New Roman"/>
      </rPr>
      <t>)</t>
    </r>
  </si>
  <si>
    <r>
      <t xml:space="preserve">   </t>
    </r>
    <r>
      <rPr>
        <sz val="10"/>
        <rFont val="宋体"/>
      </rPr>
      <t>其中：基本医疗保险待遇支出</t>
    </r>
  </si>
  <si>
    <r>
      <t xml:space="preserve">              </t>
    </r>
    <r>
      <rPr>
        <sz val="10"/>
        <rFont val="宋体"/>
      </rPr>
      <t>转移支出</t>
    </r>
  </si>
  <si>
    <r>
      <t xml:space="preserve">              </t>
    </r>
    <r>
      <rPr>
        <sz val="10"/>
        <rFont val="宋体"/>
      </rPr>
      <t>其他职工基本医疗保险基金支出</t>
    </r>
  </si>
  <si>
    <r>
      <t/>
    </r>
    <r>
      <rPr>
        <sz val="10"/>
        <rFont val="宋体"/>
      </rPr>
      <t>三、工伤保险基金支出</t>
    </r>
  </si>
  <si>
    <r>
      <t xml:space="preserve">   </t>
    </r>
    <r>
      <rPr>
        <sz val="10"/>
        <rFont val="宋体"/>
      </rPr>
      <t>其中：工伤保险待遇支出</t>
    </r>
  </si>
  <si>
    <r>
      <t xml:space="preserve">              </t>
    </r>
    <r>
      <rPr>
        <sz val="10"/>
        <rFont val="宋体"/>
      </rPr>
      <t>其他工伤保险基金支出</t>
    </r>
  </si>
  <si>
    <r>
      <t/>
    </r>
    <r>
      <rPr>
        <sz val="10"/>
        <rFont val="宋体"/>
      </rPr>
      <t>四、城乡居民基本养老保险基金支出</t>
    </r>
  </si>
  <si>
    <r>
      <t xml:space="preserve">   </t>
    </r>
    <r>
      <rPr>
        <sz val="10"/>
        <rFont val="宋体"/>
      </rPr>
      <t>其中：基本养老金支出</t>
    </r>
  </si>
  <si>
    <r>
      <t xml:space="preserve">              </t>
    </r>
    <r>
      <rPr>
        <sz val="10"/>
        <rFont val="宋体"/>
      </rPr>
      <t>其他基本养老保险基金支出</t>
    </r>
  </si>
  <si>
    <r>
      <t/>
    </r>
    <r>
      <rPr>
        <sz val="10"/>
        <rFont val="宋体"/>
      </rPr>
      <t>五、机关事业单位基本养老保险基金支出</t>
    </r>
  </si>
  <si>
    <r>
      <t/>
    </r>
    <r>
      <rPr>
        <sz val="10"/>
        <rFont val="宋体"/>
      </rPr>
      <t>六、城乡居民基本医疗保险基金支出</t>
    </r>
  </si>
  <si>
    <r>
      <t>附表</t>
    </r>
    <r>
      <rPr>
        <sz val="16"/>
        <rFont val="Times New Roman"/>
      </rPr>
      <t>7</t>
    </r>
  </si>
  <si>
    <r>
      <t>市本级</t>
    </r>
    <r>
      <rPr>
        <sz val="20"/>
        <rFont val="Times New Roman"/>
      </rPr>
      <t>2022</t>
    </r>
    <r>
      <rPr>
        <sz val="20"/>
        <rFont val="方正大标宋简体"/>
      </rPr>
      <t>年社会保险基金预算结余调整表</t>
    </r>
  </si>
  <si>
    <r>
      <t xml:space="preserve">                </t>
    </r>
    <r>
      <rPr>
        <sz val="10"/>
        <rFont val="宋体"/>
      </rPr>
      <t>单位：万元</t>
    </r>
  </si>
  <si>
    <t>市本级社会保险基金年末滚存结余</t>
  </si>
  <si>
    <r>
      <t/>
    </r>
    <r>
      <rPr>
        <sz val="10"/>
        <rFont val="宋体"/>
      </rPr>
      <t>一、失业保险基金年末滚存结余</t>
    </r>
  </si>
  <si>
    <r>
      <t/>
    </r>
    <r>
      <rPr>
        <sz val="10"/>
        <rFont val="宋体"/>
      </rPr>
      <t>二、城镇职工基本医疗保险基金年末滚存结余（含生育保险）</t>
    </r>
  </si>
  <si>
    <r>
      <t/>
    </r>
    <r>
      <rPr>
        <sz val="10"/>
        <rFont val="宋体"/>
      </rPr>
      <t>三、工伤保险基金年末滚存结余</t>
    </r>
  </si>
  <si>
    <r>
      <t/>
    </r>
    <r>
      <rPr>
        <sz val="10"/>
        <rFont val="宋体"/>
      </rPr>
      <t>四、城乡居民基本养老保险基金滚存结余</t>
    </r>
  </si>
  <si>
    <r>
      <t/>
    </r>
    <r>
      <rPr>
        <sz val="10"/>
        <rFont val="宋体"/>
      </rPr>
      <t>五、机关事业单位基本养老保险基金滚存结余</t>
    </r>
  </si>
  <si>
    <r>
      <t/>
    </r>
    <r>
      <rPr>
        <sz val="10"/>
        <rFont val="宋体"/>
      </rPr>
      <t>六、城乡居民基本医疗保险基金滚存结余</t>
    </r>
  </si>
  <si>
    <r>
      <t/>
    </r>
    <r>
      <rPr>
        <sz val="10"/>
        <rFont val="宋体"/>
      </rPr>
      <t>名词解释：社会保险是由政府举办的主要由企业和职工缴费筹资的社会保障计划，其缴费收入是政府重要的财政收入。社会保险基金收入是一种强制性的专款专用的财政收入形式，其收入要专项用于政府社会保险计划的开支。</t>
    </r>
    <r>
      <rPr>
        <sz val="10"/>
        <rFont val="Times New Roman"/>
      </rPr>
      <t xml:space="preserve">
</t>
    </r>
    <r>
      <rPr>
        <sz val="10"/>
        <rFont val="宋体"/>
      </rPr>
      <t>我国的社会保险基金收入按项目划分可分为基本养老保险基金收入、失业保险基金收入、基本医疗保险基金收入、工伤保险基金收入和生育保险基金收入。其中每个保险基金收入项目中又分为保险费收入、财政补贴收入、其他收入、利息收入。</t>
    </r>
    <r>
      <rPr>
        <sz val="10"/>
        <rFont val="Times New Roman"/>
      </rPr>
      <t xml:space="preserve">
1</t>
    </r>
    <r>
      <rPr>
        <sz val="10"/>
        <rFont val="宋体"/>
      </rPr>
      <t>、社会保险费收入，是指缴费单位和缴费个人按纳费基数的一定比例分别交纳的养老保险费、失业保险费、医疗保险费等收入。</t>
    </r>
    <r>
      <rPr>
        <sz val="10"/>
        <rFont val="Times New Roman"/>
      </rPr>
      <t xml:space="preserve">
2</t>
    </r>
    <r>
      <rPr>
        <sz val="10"/>
        <rFont val="宋体"/>
      </rPr>
      <t>、财政补贴收入是指收到的国家财政部门给予的各项社会保险基金的补贴。</t>
    </r>
    <r>
      <rPr>
        <sz val="10"/>
        <rFont val="Times New Roman"/>
      </rPr>
      <t xml:space="preserve">
3</t>
    </r>
    <r>
      <rPr>
        <sz val="10"/>
        <rFont val="宋体"/>
      </rPr>
      <t>、其他收入包含转移收入、往来业务收入等。</t>
    </r>
    <r>
      <rPr>
        <sz val="10"/>
        <rFont val="Times New Roman"/>
      </rPr>
      <t xml:space="preserve">
4</t>
    </r>
    <r>
      <rPr>
        <sz val="10"/>
        <rFont val="宋体"/>
      </rPr>
      <t>、社会保险基金支出，是指支付社会保险待遇资金。</t>
    </r>
    <r>
      <rPr>
        <sz val="10"/>
        <rFont val="Times New Roman"/>
      </rPr>
      <t xml:space="preserve">
5</t>
    </r>
    <r>
      <rPr>
        <sz val="10"/>
        <rFont val="宋体"/>
      </rPr>
      <t>、其它支出包含转移支出、国家规定的政策性支出等。</t>
    </r>
    <r>
      <rPr>
        <sz val="10"/>
        <rFont val="Times New Roman"/>
      </rPr>
      <t xml:space="preserve">
</t>
    </r>
    <r>
      <rPr>
        <sz val="10"/>
        <rFont val="宋体"/>
      </rPr>
      <t>补充说明：根据《湖北省全面推进生育保险和职工基本医疗保险合并实施意见》（鄂医保发﹝</t>
    </r>
    <r>
      <rPr>
        <sz val="10"/>
        <rFont val="Times New Roman"/>
      </rPr>
      <t>2019</t>
    </r>
    <r>
      <rPr>
        <sz val="10"/>
        <rFont val="宋体"/>
      </rPr>
      <t>﹞</t>
    </r>
    <r>
      <rPr>
        <sz val="10"/>
        <rFont val="Times New Roman"/>
      </rPr>
      <t>42</t>
    </r>
    <r>
      <rPr>
        <sz val="10"/>
        <rFont val="宋体"/>
      </rPr>
      <t>号）文件，</t>
    </r>
    <r>
      <rPr>
        <sz val="10"/>
        <rFont val="Times New Roman"/>
      </rPr>
      <t>2020</t>
    </r>
    <r>
      <rPr>
        <sz val="10"/>
        <rFont val="宋体"/>
      </rPr>
      <t>年开始生育保险和职工基本医疗保险合并实施。根据《省人民政府关于完善企业职工基本养老保险省级统筹制度的通知》要求，</t>
    </r>
    <r>
      <rPr>
        <sz val="10"/>
        <rFont val="Times New Roman"/>
      </rPr>
      <t>2021</t>
    </r>
    <r>
      <rPr>
        <sz val="10"/>
        <rFont val="宋体"/>
      </rPr>
      <t>年起，我省采取市县编制收支计划、省级汇总审核下达的程序，编制全省企业养老保险基金预算，经省级人大批准后下达各地执行</t>
    </r>
    <r>
      <rPr>
        <sz val="10"/>
        <rFont val="Times New Roman"/>
      </rPr>
      <t xml:space="preserve"> </t>
    </r>
    <r>
      <rPr>
        <sz val="10"/>
        <rFont val="宋体"/>
      </rPr>
      <t>。</t>
    </r>
    <r>
      <rPr>
        <sz val="10"/>
        <rFont val="Times New Roman"/>
      </rPr>
      <t xml:space="preserve">
</t>
    </r>
  </si>
  <si>
    <r>
      <t>附表</t>
    </r>
    <r>
      <rPr>
        <sz val="16"/>
        <color indexed="64"/>
        <rFont val="Times New Roman"/>
      </rPr>
      <t>8</t>
    </r>
  </si>
  <si>
    <t>市本级2022年国有资本经营预算收入调整表</t>
  </si>
  <si>
    <r>
      <t/>
    </r>
    <r>
      <rPr>
        <sz val="10"/>
        <color indexed="64"/>
        <rFont val="宋体"/>
      </rPr>
      <t>编制单位：市国资委</t>
    </r>
    <r>
      <rPr>
        <sz val="10"/>
        <color indexed="64"/>
        <rFont val="Times New Roman"/>
      </rPr>
      <t xml:space="preserve">  </t>
    </r>
    <r>
      <rPr>
        <sz val="10"/>
        <color indexed="64"/>
        <rFont val="宋体"/>
      </rPr>
      <t>市财政局</t>
    </r>
  </si>
  <si>
    <r>
      <t xml:space="preserve">             </t>
    </r>
    <r>
      <rPr>
        <sz val="10"/>
        <color indexed="64"/>
        <rFont val="宋体"/>
      </rPr>
      <t>单位：万元</t>
    </r>
  </si>
  <si>
    <r>
      <t/>
    </r>
    <r>
      <rPr>
        <sz val="10"/>
        <color indexed="64"/>
        <rFont val="黑体"/>
      </rPr>
      <t>科目</t>
    </r>
  </si>
  <si>
    <r>
      <t/>
    </r>
    <r>
      <rPr>
        <sz val="10"/>
        <color indexed="64"/>
        <rFont val="黑体"/>
      </rPr>
      <t>项</t>
    </r>
    <r>
      <rPr>
        <sz val="10"/>
        <color indexed="64"/>
        <rFont val="Times New Roman"/>
      </rPr>
      <t xml:space="preserve">    </t>
    </r>
    <r>
      <rPr>
        <sz val="10"/>
        <color indexed="64"/>
        <rFont val="黑体"/>
      </rPr>
      <t>目</t>
    </r>
  </si>
  <si>
    <r>
      <t xml:space="preserve"> </t>
    </r>
    <r>
      <rPr>
        <b/>
        <sz val="10"/>
        <color indexed="64"/>
        <rFont val="宋体"/>
      </rPr>
      <t>国</t>
    </r>
    <r>
      <rPr>
        <b/>
        <sz val="10"/>
        <color indexed="64"/>
        <rFont val="Times New Roman"/>
      </rPr>
      <t xml:space="preserve"> </t>
    </r>
    <r>
      <rPr>
        <b/>
        <sz val="10"/>
        <color indexed="64"/>
        <rFont val="宋体"/>
      </rPr>
      <t>有</t>
    </r>
    <r>
      <rPr>
        <b/>
        <sz val="10"/>
        <color indexed="64"/>
        <rFont val="Times New Roman"/>
      </rPr>
      <t xml:space="preserve"> </t>
    </r>
    <r>
      <rPr>
        <b/>
        <sz val="10"/>
        <color indexed="64"/>
        <rFont val="宋体"/>
      </rPr>
      <t>资</t>
    </r>
    <r>
      <rPr>
        <b/>
        <sz val="10"/>
        <color indexed="64"/>
        <rFont val="Times New Roman"/>
      </rPr>
      <t xml:space="preserve"> </t>
    </r>
    <r>
      <rPr>
        <b/>
        <sz val="10"/>
        <color indexed="64"/>
        <rFont val="宋体"/>
      </rPr>
      <t>本</t>
    </r>
    <r>
      <rPr>
        <b/>
        <sz val="10"/>
        <color indexed="64"/>
        <rFont val="Times New Roman"/>
      </rPr>
      <t xml:space="preserve"> </t>
    </r>
    <r>
      <rPr>
        <b/>
        <sz val="10"/>
        <color indexed="64"/>
        <rFont val="宋体"/>
      </rPr>
      <t>经</t>
    </r>
    <r>
      <rPr>
        <b/>
        <sz val="10"/>
        <color indexed="64"/>
        <rFont val="Times New Roman"/>
      </rPr>
      <t xml:space="preserve"> </t>
    </r>
    <r>
      <rPr>
        <b/>
        <sz val="10"/>
        <color indexed="64"/>
        <rFont val="宋体"/>
      </rPr>
      <t>营</t>
    </r>
    <r>
      <rPr>
        <b/>
        <sz val="10"/>
        <color indexed="64"/>
        <rFont val="Times New Roman"/>
      </rPr>
      <t xml:space="preserve"> </t>
    </r>
    <r>
      <rPr>
        <b/>
        <sz val="10"/>
        <color indexed="64"/>
        <rFont val="宋体"/>
      </rPr>
      <t>收</t>
    </r>
    <r>
      <rPr>
        <b/>
        <sz val="10"/>
        <color indexed="64"/>
        <rFont val="Times New Roman"/>
      </rPr>
      <t xml:space="preserve"> </t>
    </r>
    <r>
      <rPr>
        <b/>
        <sz val="10"/>
        <color indexed="64"/>
        <rFont val="宋体"/>
      </rPr>
      <t>入合计</t>
    </r>
  </si>
  <si>
    <r>
      <t/>
    </r>
    <r>
      <rPr>
        <sz val="10"/>
        <color indexed="64"/>
        <rFont val="宋体"/>
      </rPr>
      <t>一、利润收入</t>
    </r>
  </si>
  <si>
    <r>
      <t xml:space="preserve"> </t>
    </r>
    <r>
      <rPr>
        <sz val="10"/>
        <rFont val="宋体"/>
      </rPr>
      <t>其他国有资本经营预算企业利润收入</t>
    </r>
  </si>
  <si>
    <r>
      <t xml:space="preserve"> </t>
    </r>
    <r>
      <rPr>
        <sz val="10"/>
        <color indexed="64"/>
        <rFont val="宋体"/>
      </rPr>
      <t>随州市金盾押运公司</t>
    </r>
  </si>
  <si>
    <r>
      <t/>
    </r>
    <r>
      <rPr>
        <sz val="10"/>
        <rFont val="宋体"/>
      </rPr>
      <t>随州国有资本投资有限公司</t>
    </r>
  </si>
  <si>
    <r>
      <t xml:space="preserve">  </t>
    </r>
    <r>
      <rPr>
        <sz val="10"/>
        <rFont val="宋体"/>
      </rPr>
      <t>随州市高新投</t>
    </r>
  </si>
  <si>
    <r>
      <t xml:space="preserve">  </t>
    </r>
    <r>
      <rPr>
        <sz val="10"/>
        <rFont val="宋体"/>
      </rPr>
      <t>随州市金控集团</t>
    </r>
  </si>
  <si>
    <r>
      <t/>
    </r>
    <r>
      <rPr>
        <sz val="10"/>
        <rFont val="宋体"/>
      </rPr>
      <t>随州市粮食储备公司</t>
    </r>
  </si>
  <si>
    <r>
      <t xml:space="preserve">  </t>
    </r>
    <r>
      <rPr>
        <sz val="10"/>
        <rFont val="宋体"/>
      </rPr>
      <t>中房集团</t>
    </r>
  </si>
  <si>
    <r>
      <t xml:space="preserve">  </t>
    </r>
    <r>
      <rPr>
        <sz val="10"/>
        <rFont val="宋体"/>
      </rPr>
      <t>随州保安服务公司</t>
    </r>
  </si>
  <si>
    <r>
      <t xml:space="preserve">  </t>
    </r>
    <r>
      <rPr>
        <sz val="10"/>
        <rFont val="宋体"/>
      </rPr>
      <t>随州鸿运公司</t>
    </r>
  </si>
  <si>
    <r>
      <t xml:space="preserve"> </t>
    </r>
    <r>
      <rPr>
        <sz val="10"/>
        <color indexed="64"/>
        <rFont val="宋体"/>
      </rPr>
      <t>二、股利、股息收入</t>
    </r>
  </si>
  <si>
    <r>
      <t xml:space="preserve">     </t>
    </r>
    <r>
      <rPr>
        <sz val="10"/>
        <color indexed="64"/>
        <rFont val="宋体"/>
      </rPr>
      <t>国有参股公司股利、股息收入</t>
    </r>
  </si>
  <si>
    <r>
      <t xml:space="preserve"> </t>
    </r>
    <r>
      <rPr>
        <sz val="10"/>
        <color indexed="64"/>
        <rFont val="宋体"/>
      </rPr>
      <t>三、产权转让收入</t>
    </r>
  </si>
  <si>
    <r>
      <t xml:space="preserve"> </t>
    </r>
    <r>
      <rPr>
        <sz val="10"/>
        <color indexed="64"/>
        <rFont val="宋体"/>
      </rPr>
      <t>四、清算收入</t>
    </r>
  </si>
  <si>
    <r>
      <t xml:space="preserve"> </t>
    </r>
    <r>
      <rPr>
        <sz val="10"/>
        <color indexed="64"/>
        <rFont val="宋体"/>
      </rPr>
      <t>五、其他国有资本经营收入</t>
    </r>
  </si>
  <si>
    <r>
      <t/>
    </r>
    <r>
      <rPr>
        <sz val="10"/>
        <color indexed="64"/>
        <rFont val="宋体"/>
      </rPr>
      <t>国有资本经营预算转移支付收入</t>
    </r>
  </si>
  <si>
    <r>
      <t/>
    </r>
    <r>
      <rPr>
        <sz val="10"/>
        <color indexed="64"/>
        <rFont val="宋体"/>
      </rPr>
      <t>上年结转收入</t>
    </r>
  </si>
  <si>
    <r>
      <t/>
    </r>
    <r>
      <rPr>
        <b/>
        <sz val="10"/>
        <color indexed="64"/>
        <rFont val="宋体"/>
      </rPr>
      <t>收</t>
    </r>
    <r>
      <rPr>
        <b/>
        <sz val="10"/>
        <color indexed="64"/>
        <rFont val="Times New Roman"/>
      </rPr>
      <t xml:space="preserve"> </t>
    </r>
    <r>
      <rPr>
        <b/>
        <sz val="10"/>
        <color indexed="64"/>
        <rFont val="宋体"/>
      </rPr>
      <t>入</t>
    </r>
    <r>
      <rPr>
        <b/>
        <sz val="10"/>
        <color indexed="64"/>
        <rFont val="Times New Roman"/>
      </rPr>
      <t xml:space="preserve"> </t>
    </r>
    <r>
      <rPr>
        <b/>
        <sz val="10"/>
        <color indexed="64"/>
        <rFont val="宋体"/>
      </rPr>
      <t>总计</t>
    </r>
  </si>
  <si>
    <r>
      <t>附表</t>
    </r>
    <r>
      <rPr>
        <sz val="16"/>
        <color indexed="64"/>
        <rFont val="Times New Roman"/>
      </rPr>
      <t>9</t>
    </r>
  </si>
  <si>
    <r>
      <t>市本级</t>
    </r>
    <r>
      <rPr>
        <sz val="20"/>
        <rFont val="Times New Roman"/>
      </rPr>
      <t>2022</t>
    </r>
    <r>
      <rPr>
        <sz val="20"/>
        <rFont val="方正大标宋简体"/>
      </rPr>
      <t>年国有资本经营预算支出调整表</t>
    </r>
  </si>
  <si>
    <r>
      <t/>
    </r>
    <r>
      <rPr>
        <sz val="10"/>
        <color indexed="64"/>
        <rFont val="宋体"/>
      </rPr>
      <t>编制单位：市国资委</t>
    </r>
    <r>
      <rPr>
        <sz val="10"/>
        <rFont val="Times New Roman"/>
      </rPr>
      <t xml:space="preserve">  </t>
    </r>
    <r>
      <rPr>
        <sz val="10"/>
        <color indexed="64"/>
        <rFont val="宋体"/>
      </rPr>
      <t>市财政局</t>
    </r>
  </si>
  <si>
    <r>
      <t xml:space="preserve"> </t>
    </r>
    <r>
      <rPr>
        <sz val="10"/>
        <rFont val="宋体"/>
      </rPr>
      <t>单位：万元</t>
    </r>
  </si>
  <si>
    <r>
      <t/>
    </r>
    <r>
      <rPr>
        <sz val="10"/>
        <color indexed="64"/>
        <rFont val="黑体"/>
      </rPr>
      <t>项</t>
    </r>
    <r>
      <rPr>
        <sz val="10"/>
        <color indexed="64"/>
        <rFont val="Times New Roman"/>
      </rPr>
      <t xml:space="preserve">  </t>
    </r>
    <r>
      <rPr>
        <sz val="10"/>
        <color indexed="64"/>
        <rFont val="黑体"/>
      </rPr>
      <t>目</t>
    </r>
  </si>
  <si>
    <r>
      <t/>
    </r>
    <r>
      <rPr>
        <b/>
        <sz val="10"/>
        <color indexed="64"/>
        <rFont val="宋体"/>
      </rPr>
      <t>国</t>
    </r>
    <r>
      <rPr>
        <b/>
        <sz val="10"/>
        <color indexed="64"/>
        <rFont val="Times New Roman"/>
      </rPr>
      <t xml:space="preserve"> </t>
    </r>
    <r>
      <rPr>
        <b/>
        <sz val="10"/>
        <color indexed="64"/>
        <rFont val="宋体"/>
      </rPr>
      <t>有</t>
    </r>
    <r>
      <rPr>
        <b/>
        <sz val="10"/>
        <color indexed="64"/>
        <rFont val="Times New Roman"/>
      </rPr>
      <t xml:space="preserve"> </t>
    </r>
    <r>
      <rPr>
        <b/>
        <sz val="10"/>
        <color indexed="64"/>
        <rFont val="宋体"/>
      </rPr>
      <t>资</t>
    </r>
    <r>
      <rPr>
        <b/>
        <sz val="10"/>
        <color indexed="64"/>
        <rFont val="Times New Roman"/>
      </rPr>
      <t xml:space="preserve"> </t>
    </r>
    <r>
      <rPr>
        <b/>
        <sz val="10"/>
        <color indexed="64"/>
        <rFont val="宋体"/>
      </rPr>
      <t>本</t>
    </r>
    <r>
      <rPr>
        <b/>
        <sz val="10"/>
        <color indexed="64"/>
        <rFont val="Times New Roman"/>
      </rPr>
      <t xml:space="preserve"> </t>
    </r>
    <r>
      <rPr>
        <b/>
        <sz val="10"/>
        <color indexed="64"/>
        <rFont val="宋体"/>
      </rPr>
      <t>经</t>
    </r>
    <r>
      <rPr>
        <b/>
        <sz val="10"/>
        <color indexed="64"/>
        <rFont val="Times New Roman"/>
      </rPr>
      <t xml:space="preserve"> </t>
    </r>
    <r>
      <rPr>
        <b/>
        <sz val="10"/>
        <color indexed="64"/>
        <rFont val="宋体"/>
      </rPr>
      <t>营</t>
    </r>
    <r>
      <rPr>
        <b/>
        <sz val="10"/>
        <color indexed="64"/>
        <rFont val="Times New Roman"/>
      </rPr>
      <t xml:space="preserve"> </t>
    </r>
    <r>
      <rPr>
        <b/>
        <sz val="10"/>
        <color indexed="64"/>
        <rFont val="宋体"/>
      </rPr>
      <t>支</t>
    </r>
    <r>
      <rPr>
        <b/>
        <sz val="10"/>
        <color indexed="64"/>
        <rFont val="Times New Roman"/>
      </rPr>
      <t xml:space="preserve"> </t>
    </r>
    <r>
      <rPr>
        <b/>
        <sz val="10"/>
        <color indexed="64"/>
        <rFont val="宋体"/>
      </rPr>
      <t>出合计</t>
    </r>
  </si>
  <si>
    <t>一、社会保障和就业支出</t>
  </si>
  <si>
    <r>
      <t xml:space="preserve">    </t>
    </r>
    <r>
      <rPr>
        <sz val="10"/>
        <color indexed="64"/>
        <rFont val="宋体"/>
      </rPr>
      <t>补充全国社会保障基金</t>
    </r>
  </si>
  <si>
    <r>
      <t xml:space="preserve">       </t>
    </r>
    <r>
      <rPr>
        <sz val="10"/>
        <color indexed="64"/>
        <rFont val="宋体"/>
      </rPr>
      <t>国有资本经营预算补充社保基金支出</t>
    </r>
  </si>
  <si>
    <t>二、国有资本经营预算支出</t>
  </si>
  <si>
    <r>
      <t xml:space="preserve">    </t>
    </r>
    <r>
      <rPr>
        <sz val="10"/>
        <color indexed="64"/>
        <rFont val="宋体"/>
      </rPr>
      <t>解决历史遗留问题及改革成本支出</t>
    </r>
  </si>
  <si>
    <t>2230105</t>
  </si>
  <si>
    <r>
      <t xml:space="preserve">     </t>
    </r>
    <r>
      <rPr>
        <sz val="10"/>
        <color indexed="64"/>
        <rFont val="宋体"/>
      </rPr>
      <t>国有企业退休人员社会化管理补助支出</t>
    </r>
  </si>
  <si>
    <t>2230199</t>
  </si>
  <si>
    <r>
      <t xml:space="preserve">     </t>
    </r>
    <r>
      <rPr>
        <sz val="10"/>
        <color indexed="64"/>
        <rFont val="宋体"/>
      </rPr>
      <t>其他解决历史遗留问题及改革成本支出</t>
    </r>
  </si>
  <si>
    <r>
      <t xml:space="preserve">    </t>
    </r>
    <r>
      <rPr>
        <sz val="10"/>
        <color indexed="64"/>
        <rFont val="宋体"/>
      </rPr>
      <t>其他国有资本经营预算支出</t>
    </r>
  </si>
  <si>
    <t>2239999</t>
  </si>
  <si>
    <r>
      <t xml:space="preserve">       </t>
    </r>
    <r>
      <rPr>
        <sz val="10"/>
        <color indexed="64"/>
        <rFont val="宋体"/>
      </rPr>
      <t>其他国有资本经营预算支出</t>
    </r>
  </si>
  <si>
    <t>230</t>
  </si>
  <si>
    <t>三、转移性支出</t>
  </si>
  <si>
    <t>23008</t>
  </si>
  <si>
    <r>
      <t xml:space="preserve">  </t>
    </r>
    <r>
      <rPr>
        <sz val="10"/>
        <color indexed="64"/>
        <rFont val="宋体"/>
      </rPr>
      <t>调出资金</t>
    </r>
  </si>
  <si>
    <t>2300803</t>
  </si>
  <si>
    <r>
      <t xml:space="preserve">     </t>
    </r>
    <r>
      <rPr>
        <sz val="10"/>
        <color indexed="64"/>
        <rFont val="宋体"/>
      </rPr>
      <t>国有资本经营预算调出资金</t>
    </r>
  </si>
  <si>
    <r>
      <t>附表</t>
    </r>
    <r>
      <rPr>
        <sz val="16"/>
        <color indexed="64"/>
        <rFont val="Times New Roman"/>
      </rPr>
      <t>10</t>
    </r>
  </si>
  <si>
    <t>全市2022年地方政府债务限额余额调整表</t>
  </si>
  <si>
    <r>
      <t>地</t>
    </r>
    <r>
      <rPr>
        <sz val="10"/>
        <rFont val="黑体"/>
      </rPr>
      <t xml:space="preserve"> </t>
    </r>
    <r>
      <rPr>
        <sz val="10"/>
        <rFont val="黑体"/>
      </rPr>
      <t>区</t>
    </r>
  </si>
  <si>
    <t>政府债务合计</t>
  </si>
  <si>
    <t>其中：一般债务</t>
  </si>
  <si>
    <t>专项债务</t>
  </si>
  <si>
    <t>年初预算数</t>
  </si>
  <si>
    <t>余额</t>
  </si>
  <si>
    <t>限额</t>
  </si>
  <si>
    <r>
      <t xml:space="preserve">  </t>
    </r>
    <r>
      <rPr>
        <b/>
        <sz val="10"/>
        <rFont val="宋体"/>
      </rPr>
      <t>随州市</t>
    </r>
  </si>
  <si>
    <r>
      <t xml:space="preserve">    </t>
    </r>
    <r>
      <rPr>
        <sz val="10"/>
        <rFont val="宋体"/>
      </rPr>
      <t>随州市本级</t>
    </r>
  </si>
  <si>
    <r>
      <t xml:space="preserve">    </t>
    </r>
    <r>
      <rPr>
        <sz val="10"/>
        <rFont val="宋体"/>
      </rPr>
      <t>曾都区</t>
    </r>
  </si>
  <si>
    <r>
      <t xml:space="preserve">    </t>
    </r>
    <r>
      <rPr>
        <sz val="10"/>
        <rFont val="宋体"/>
      </rPr>
      <t>随县</t>
    </r>
  </si>
  <si>
    <r>
      <t xml:space="preserve">    </t>
    </r>
    <r>
      <rPr>
        <sz val="10"/>
        <rFont val="宋体"/>
      </rPr>
      <t>广水市</t>
    </r>
  </si>
  <si>
    <r>
      <t>备注：</t>
    </r>
    <r>
      <rPr>
        <sz val="10"/>
        <color indexed="64"/>
        <rFont val="Times New Roman"/>
      </rPr>
      <t>1</t>
    </r>
    <r>
      <rPr>
        <sz val="10"/>
        <color indexed="64"/>
        <rFont val="宋体"/>
      </rPr>
      <t>、</t>
    </r>
    <r>
      <rPr>
        <sz val="10"/>
        <color indexed="64"/>
        <rFont val="Times New Roman"/>
      </rPr>
      <t>2022</t>
    </r>
    <r>
      <rPr>
        <sz val="10"/>
        <color indexed="64"/>
        <rFont val="宋体"/>
      </rPr>
      <t>年市本级新增一般债券</t>
    </r>
    <r>
      <rPr>
        <sz val="10"/>
        <color indexed="64"/>
        <rFont val="Times New Roman"/>
      </rPr>
      <t>9335</t>
    </r>
    <r>
      <rPr>
        <sz val="10"/>
        <color indexed="64"/>
        <rFont val="宋体"/>
      </rPr>
      <t>万元，已偿还今年到期一般债务</t>
    </r>
    <r>
      <rPr>
        <sz val="10"/>
        <color indexed="64"/>
        <rFont val="Times New Roman"/>
      </rPr>
      <t>15975</t>
    </r>
    <r>
      <rPr>
        <sz val="10"/>
        <color indexed="64"/>
        <rFont val="宋体"/>
      </rPr>
      <t>万元，目前一般债务余额比年初预算数减少</t>
    </r>
    <r>
      <rPr>
        <sz val="10"/>
        <color indexed="64"/>
        <rFont val="Times New Roman"/>
      </rPr>
      <t>6640</t>
    </r>
    <r>
      <rPr>
        <sz val="10"/>
        <color indexed="64"/>
        <rFont val="宋体"/>
      </rPr>
      <t>万元。</t>
    </r>
    <r>
      <rPr>
        <sz val="10"/>
        <color indexed="64"/>
        <rFont val="Times New Roman"/>
      </rPr>
      <t>2022</t>
    </r>
    <r>
      <rPr>
        <sz val="10"/>
        <color indexed="64"/>
        <rFont val="宋体"/>
      </rPr>
      <t>年新增一般债券</t>
    </r>
    <r>
      <rPr>
        <sz val="10"/>
        <color indexed="64"/>
        <rFont val="Times New Roman"/>
      </rPr>
      <t>9335</t>
    </r>
    <r>
      <rPr>
        <sz val="10"/>
        <color indexed="64"/>
        <rFont val="宋体"/>
      </rPr>
      <t>万元主要用于</t>
    </r>
    <r>
      <rPr>
        <sz val="10"/>
        <color indexed="64"/>
        <rFont val="Times New Roman"/>
      </rPr>
      <t>20</t>
    </r>
    <r>
      <rPr>
        <sz val="10"/>
        <color indexed="64"/>
        <rFont val="宋体"/>
      </rPr>
      <t>个项目，具体为：高新区管委会大型火电厂园区配套基础设施建设项目</t>
    </r>
    <r>
      <rPr>
        <sz val="10"/>
        <color indexed="64"/>
        <rFont val="Times New Roman"/>
      </rPr>
      <t>2757</t>
    </r>
    <r>
      <rPr>
        <sz val="10"/>
        <color indexed="64"/>
        <rFont val="宋体"/>
      </rPr>
      <t>万元、小型水库安全运行项目</t>
    </r>
    <r>
      <rPr>
        <sz val="10"/>
        <color indexed="64"/>
        <rFont val="Times New Roman"/>
      </rPr>
      <t>95</t>
    </r>
    <r>
      <rPr>
        <sz val="10"/>
        <color indexed="64"/>
        <rFont val="宋体"/>
      </rPr>
      <t>万元；市水利和湖泊局㵐水梁家桥水生态连通工程</t>
    </r>
    <r>
      <rPr>
        <sz val="10"/>
        <color indexed="64"/>
        <rFont val="Times New Roman"/>
      </rPr>
      <t>1267</t>
    </r>
    <r>
      <rPr>
        <sz val="10"/>
        <color indexed="64"/>
        <rFont val="宋体"/>
      </rPr>
      <t>万元、鄂北水资源配置二期市直工程</t>
    </r>
    <r>
      <rPr>
        <sz val="10"/>
        <color indexed="64"/>
        <rFont val="Times New Roman"/>
      </rPr>
      <t>1200</t>
    </r>
    <r>
      <rPr>
        <sz val="10"/>
        <color indexed="64"/>
        <rFont val="宋体"/>
      </rPr>
      <t>万元；市二中新建教学楼</t>
    </r>
    <r>
      <rPr>
        <sz val="10"/>
        <color indexed="64"/>
        <rFont val="Times New Roman"/>
      </rPr>
      <t>600</t>
    </r>
    <r>
      <rPr>
        <sz val="10"/>
        <color indexed="64"/>
        <rFont val="宋体"/>
      </rPr>
      <t>万元；市城管委解放路步行街综合整治项目（沿河大道</t>
    </r>
    <r>
      <rPr>
        <sz val="10"/>
        <color indexed="64"/>
        <rFont val="Times New Roman"/>
      </rPr>
      <t>-</t>
    </r>
    <r>
      <rPr>
        <sz val="10"/>
        <color indexed="64"/>
        <rFont val="宋体"/>
      </rPr>
      <t>舜井大道）</t>
    </r>
    <r>
      <rPr>
        <sz val="10"/>
        <color indexed="64"/>
        <rFont val="Times New Roman"/>
      </rPr>
      <t>595</t>
    </r>
    <r>
      <rPr>
        <sz val="10"/>
        <color indexed="64"/>
        <rFont val="宋体"/>
      </rPr>
      <t>万元、老城区人行道改造（中心城区）</t>
    </r>
    <r>
      <rPr>
        <sz val="10"/>
        <color indexed="64"/>
        <rFont val="Times New Roman"/>
      </rPr>
      <t>200</t>
    </r>
    <r>
      <rPr>
        <sz val="10"/>
        <color indexed="64"/>
        <rFont val="宋体"/>
      </rPr>
      <t>万元、中心城区城市双修工程</t>
    </r>
    <r>
      <rPr>
        <sz val="10"/>
        <color indexed="64"/>
        <rFont val="Times New Roman"/>
      </rPr>
      <t>100</t>
    </r>
    <r>
      <rPr>
        <sz val="10"/>
        <color indexed="64"/>
        <rFont val="宋体"/>
      </rPr>
      <t>万元；市市场监管局检测设备购置</t>
    </r>
    <r>
      <rPr>
        <sz val="10"/>
        <color indexed="64"/>
        <rFont val="Times New Roman"/>
      </rPr>
      <t>430</t>
    </r>
    <r>
      <rPr>
        <sz val="10"/>
        <color indexed="64"/>
        <rFont val="宋体"/>
      </rPr>
      <t>万元；市政协办政协文史馆</t>
    </r>
    <r>
      <rPr>
        <sz val="10"/>
        <color indexed="64"/>
        <rFont val="Times New Roman"/>
      </rPr>
      <t>400</t>
    </r>
    <r>
      <rPr>
        <sz val="10"/>
        <color indexed="64"/>
        <rFont val="宋体"/>
      </rPr>
      <t>万元；市应急局全灾种（除火灾外）应急救援装备</t>
    </r>
    <r>
      <rPr>
        <sz val="10"/>
        <color indexed="64"/>
        <rFont val="Times New Roman"/>
      </rPr>
      <t>392</t>
    </r>
    <r>
      <rPr>
        <sz val="10"/>
        <color indexed="64"/>
        <rFont val="宋体"/>
      </rPr>
      <t>万元、应急短波通信网建设</t>
    </r>
    <r>
      <rPr>
        <sz val="10"/>
        <color indexed="64"/>
        <rFont val="Times New Roman"/>
      </rPr>
      <t>160</t>
    </r>
    <r>
      <rPr>
        <sz val="10"/>
        <color indexed="64"/>
        <rFont val="宋体"/>
      </rPr>
      <t>万元；市消防支队消防器材、消防设施及救援站改造</t>
    </r>
    <r>
      <rPr>
        <sz val="10"/>
        <color indexed="64"/>
        <rFont val="Times New Roman"/>
      </rPr>
      <t>300</t>
    </r>
    <r>
      <rPr>
        <sz val="10"/>
        <color indexed="64"/>
        <rFont val="宋体"/>
      </rPr>
      <t>万元；市气象局乡镇应对极端天气补短板工程建设</t>
    </r>
    <r>
      <rPr>
        <sz val="10"/>
        <color indexed="64"/>
        <rFont val="Times New Roman"/>
      </rPr>
      <t>290</t>
    </r>
    <r>
      <rPr>
        <sz val="10"/>
        <color indexed="64"/>
        <rFont val="宋体"/>
      </rPr>
      <t>万元；市市容环境局城南垃圾填埋场封场及渗滤液处理项目</t>
    </r>
    <r>
      <rPr>
        <sz val="10"/>
        <color indexed="64"/>
        <rFont val="Times New Roman"/>
      </rPr>
      <t>200</t>
    </r>
    <r>
      <rPr>
        <sz val="10"/>
        <color indexed="64"/>
        <rFont val="宋体"/>
      </rPr>
      <t>万元；市公共检验检测中心实验室装修工程</t>
    </r>
    <r>
      <rPr>
        <sz val="10"/>
        <color indexed="64"/>
        <rFont val="Times New Roman"/>
      </rPr>
      <t>100</t>
    </r>
    <r>
      <rPr>
        <sz val="10"/>
        <color indexed="64"/>
        <rFont val="宋体"/>
      </rPr>
      <t>万元；大洪山管委会小型水库安全运行项目</t>
    </r>
    <r>
      <rPr>
        <sz val="10"/>
        <color indexed="64"/>
        <rFont val="Times New Roman"/>
      </rPr>
      <t>98</t>
    </r>
    <r>
      <rPr>
        <sz val="10"/>
        <color indexed="64"/>
        <rFont val="宋体"/>
      </rPr>
      <t>万元；市教育局市直高中标准化考场及指挥平台建设</t>
    </r>
    <r>
      <rPr>
        <sz val="10"/>
        <color indexed="64"/>
        <rFont val="Times New Roman"/>
      </rPr>
      <t>85</t>
    </r>
    <r>
      <rPr>
        <sz val="10"/>
        <color indexed="64"/>
        <rFont val="宋体"/>
      </rPr>
      <t>万元；市政数局水电气接入外线工程并联审批系统建设</t>
    </r>
    <r>
      <rPr>
        <sz val="10"/>
        <color indexed="64"/>
        <rFont val="Times New Roman"/>
      </rPr>
      <t>45</t>
    </r>
    <r>
      <rPr>
        <sz val="10"/>
        <color indexed="64"/>
        <rFont val="宋体"/>
      </rPr>
      <t>万元；市文旅局擂鼓墩古墓群保护规划修编</t>
    </r>
    <r>
      <rPr>
        <sz val="10"/>
        <color indexed="64"/>
        <rFont val="Times New Roman"/>
      </rPr>
      <t>21</t>
    </r>
    <r>
      <rPr>
        <sz val="10"/>
        <color indexed="64"/>
        <rFont val="宋体"/>
      </rPr>
      <t>万元。</t>
    </r>
    <r>
      <rPr>
        <sz val="10"/>
        <color indexed="64"/>
        <rFont val="Times New Roman"/>
      </rPr>
      <t xml:space="preserve">
            2</t>
    </r>
    <r>
      <rPr>
        <sz val="10"/>
        <color indexed="64"/>
        <rFont val="宋体"/>
      </rPr>
      <t>、</t>
    </r>
    <r>
      <rPr>
        <sz val="10"/>
        <color indexed="64"/>
        <rFont val="Times New Roman"/>
      </rPr>
      <t>2022</t>
    </r>
    <r>
      <rPr>
        <sz val="10"/>
        <color indexed="64"/>
        <rFont val="宋体"/>
      </rPr>
      <t>年市本级新增专项债券</t>
    </r>
    <r>
      <rPr>
        <sz val="10"/>
        <color indexed="64"/>
        <rFont val="Times New Roman"/>
      </rPr>
      <t>74000</t>
    </r>
    <r>
      <rPr>
        <sz val="10"/>
        <color indexed="64"/>
        <rFont val="宋体"/>
      </rPr>
      <t>万元，已偿还今年到期专项债务</t>
    </r>
    <r>
      <rPr>
        <sz val="10"/>
        <color indexed="64"/>
        <rFont val="Times New Roman"/>
      </rPr>
      <t>21463</t>
    </r>
    <r>
      <rPr>
        <sz val="10"/>
        <color indexed="64"/>
        <rFont val="宋体"/>
      </rPr>
      <t>万元，目前专项债务余额比年初预算数增加</t>
    </r>
    <r>
      <rPr>
        <sz val="10"/>
        <color indexed="64"/>
        <rFont val="Times New Roman"/>
      </rPr>
      <t>52537</t>
    </r>
    <r>
      <rPr>
        <sz val="10"/>
        <color indexed="64"/>
        <rFont val="宋体"/>
      </rPr>
      <t>万元。</t>
    </r>
    <r>
      <rPr>
        <sz val="10"/>
        <color indexed="64"/>
        <rFont val="Times New Roman"/>
      </rPr>
      <t>2022</t>
    </r>
    <r>
      <rPr>
        <sz val="10"/>
        <color indexed="64"/>
        <rFont val="宋体"/>
      </rPr>
      <t>年新增专项债券</t>
    </r>
    <r>
      <rPr>
        <sz val="10"/>
        <color indexed="64"/>
        <rFont val="Times New Roman"/>
      </rPr>
      <t>74000</t>
    </r>
    <r>
      <rPr>
        <sz val="10"/>
        <color indexed="64"/>
        <rFont val="宋体"/>
      </rPr>
      <t>万元主要用于</t>
    </r>
    <r>
      <rPr>
        <sz val="10"/>
        <color indexed="64"/>
        <rFont val="Times New Roman"/>
      </rPr>
      <t>9</t>
    </r>
    <r>
      <rPr>
        <sz val="10"/>
        <color indexed="64"/>
        <rFont val="宋体"/>
      </rPr>
      <t>个项目，具体为：市草甸子文旅发展有限公司草甸子街历史文化街区保护改造</t>
    </r>
    <r>
      <rPr>
        <sz val="10"/>
        <color indexed="64"/>
        <rFont val="Times New Roman"/>
      </rPr>
      <t>40000</t>
    </r>
    <r>
      <rPr>
        <sz val="10"/>
        <color indexed="64"/>
        <rFont val="宋体"/>
      </rPr>
      <t>万元；市水务集团老城区供水管网改造</t>
    </r>
    <r>
      <rPr>
        <sz val="10"/>
        <color indexed="64"/>
        <rFont val="Times New Roman"/>
      </rPr>
      <t>10000</t>
    </r>
    <r>
      <rPr>
        <sz val="10"/>
        <color indexed="64"/>
        <rFont val="宋体"/>
      </rPr>
      <t>万元、城南新区供水管网配套设施建设</t>
    </r>
    <r>
      <rPr>
        <sz val="10"/>
        <color indexed="64"/>
        <rFont val="Times New Roman"/>
      </rPr>
      <t>6500</t>
    </r>
    <r>
      <rPr>
        <sz val="10"/>
        <color indexed="64"/>
        <rFont val="宋体"/>
      </rPr>
      <t>万元；市住建局老城区污水收集管网建设</t>
    </r>
    <r>
      <rPr>
        <sz val="10"/>
        <color indexed="64"/>
        <rFont val="Times New Roman"/>
      </rPr>
      <t>5000</t>
    </r>
    <r>
      <rPr>
        <sz val="10"/>
        <color indexed="64"/>
        <rFont val="宋体"/>
      </rPr>
      <t>万元；市建投公司飞灰填埋场</t>
    </r>
    <r>
      <rPr>
        <sz val="10"/>
        <color indexed="64"/>
        <rFont val="Times New Roman"/>
      </rPr>
      <t>4600</t>
    </r>
    <r>
      <rPr>
        <sz val="10"/>
        <color indexed="64"/>
        <rFont val="宋体"/>
      </rPr>
      <t>万元、草店子城市综合体建设</t>
    </r>
    <r>
      <rPr>
        <sz val="10"/>
        <color indexed="64"/>
        <rFont val="Times New Roman"/>
      </rPr>
      <t>4000</t>
    </r>
    <r>
      <rPr>
        <sz val="10"/>
        <color indexed="64"/>
        <rFont val="宋体"/>
      </rPr>
      <t>万元、欧阳修小区等老旧小区配套道路设施建设（清河路）</t>
    </r>
    <r>
      <rPr>
        <sz val="10"/>
        <color indexed="64"/>
        <rFont val="Times New Roman"/>
      </rPr>
      <t>1000</t>
    </r>
    <r>
      <rPr>
        <sz val="10"/>
        <color indexed="64"/>
        <rFont val="宋体"/>
      </rPr>
      <t>万元、擂鼓墩小区等老旧小区配套道路设施建设（博物馆南路）</t>
    </r>
    <r>
      <rPr>
        <sz val="10"/>
        <color indexed="64"/>
        <rFont val="Times New Roman"/>
      </rPr>
      <t>900</t>
    </r>
    <r>
      <rPr>
        <sz val="10"/>
        <color indexed="64"/>
        <rFont val="宋体"/>
      </rPr>
      <t>万元；市城投公司城南新区棚户区改造（涢水南片）（</t>
    </r>
    <r>
      <rPr>
        <sz val="10"/>
        <color indexed="64"/>
        <rFont val="Times New Roman"/>
      </rPr>
      <t>7</t>
    </r>
    <r>
      <rPr>
        <sz val="10"/>
        <color indexed="64"/>
        <rFont val="宋体"/>
      </rPr>
      <t>至</t>
    </r>
    <r>
      <rPr>
        <sz val="10"/>
        <color indexed="64"/>
        <rFont val="Times New Roman"/>
      </rPr>
      <t>12</t>
    </r>
    <r>
      <rPr>
        <sz val="10"/>
        <color indexed="64"/>
        <rFont val="宋体"/>
      </rPr>
      <t>号楼）</t>
    </r>
    <r>
      <rPr>
        <sz val="10"/>
        <color indexed="64"/>
        <rFont val="Times New Roman"/>
      </rPr>
      <t>2000</t>
    </r>
    <r>
      <rPr>
        <sz val="10"/>
        <color indexed="64"/>
        <rFont val="宋体"/>
      </rPr>
      <t>万元。</t>
    </r>
  </si>
</sst>
</file>

<file path=xl/styles.xml><?xml version="1.0" encoding="utf-8"?>
<styleSheet xmlns="http://schemas.openxmlformats.org/spreadsheetml/2006/main" xmlns:mc="http://schemas.openxmlformats.org/markup-compatibility/2006" xmlns:x14="http://schemas.microsoft.com/office/spreadsheetml/2009/9/main" xmlns:x14ac="http://schemas.microsoft.com/office/spreadsheetml/2009/9/ac" xmlns:x16r2="http://schemas.microsoft.com/office/spreadsheetml/2015/02/main" mc:Ignorable="x14ac x16r2">
  <numFmts count="7">
    <numFmt numFmtId="160" formatCode="_ * #,##0.00_ ;_ * \-#,##0.00_ ;_ * &quot;-&quot;??_ ;_ @_ "/>
    <numFmt numFmtId="161" formatCode="_ &quot;￥&quot;* #,##0_ ;_ &quot;￥&quot;* \-#,##0_ ;_ &quot;￥&quot;* &quot;-&quot;_ ;_ @_ "/>
    <numFmt numFmtId="162" formatCode="_ &quot;￥&quot;* #,##0.00_ ;_ &quot;￥&quot;* \-#,##0.00_ ;_ &quot;￥&quot;* &quot;-&quot;??_ ;_ @_ "/>
    <numFmt numFmtId="163" formatCode="_ * #,##0_ ;_ * \-#,##0_ ;_ * &quot;-&quot;_ ;_ @_ "/>
    <numFmt numFmtId="164" formatCode="0_ "/>
    <numFmt numFmtId="165" formatCode="#,##0.0000"/>
    <numFmt numFmtId="166" formatCode="0_);[Red]\(0\)"/>
  </numFmts>
  <fonts count="44">
    <font>
      <sz val="11.000000"/>
      <color indexed="64"/>
      <name val="宋体"/>
    </font>
    <font>
      <sz val="12.000000"/>
      <name val="宋体"/>
    </font>
    <font>
      <sz val="11.000000"/>
      <color theme="1" tint="0"/>
      <name val="等线"/>
      <scheme val="minor"/>
    </font>
    <font>
      <sz val="9.000000"/>
      <name val="宋体"/>
    </font>
    <font>
      <sz val="11.000000"/>
      <color indexed="65"/>
      <name val="宋体"/>
    </font>
    <font>
      <b/>
      <sz val="11.000000"/>
      <color indexed="62"/>
      <name val="宋体"/>
    </font>
    <font>
      <i/>
      <sz val="11.000000"/>
      <color indexed="23"/>
      <name val="宋体"/>
    </font>
    <font>
      <b/>
      <sz val="11.000000"/>
      <color indexed="64"/>
      <name val="宋体"/>
    </font>
    <font>
      <b/>
      <sz val="13.000000"/>
      <color indexed="62"/>
      <name val="宋体"/>
    </font>
    <font>
      <sz val="11.000000"/>
      <color indexed="2"/>
      <name val="宋体"/>
    </font>
    <font>
      <sz val="12.000000"/>
      <name val="Times New Roman"/>
    </font>
    <font>
      <b/>
      <sz val="15.000000"/>
      <color indexed="62"/>
      <name val="宋体"/>
    </font>
    <font>
      <u/>
      <sz val="11.000000"/>
      <color indexed="4"/>
      <name val="宋体"/>
    </font>
    <font>
      <b/>
      <sz val="11.000000"/>
      <color indexed="52"/>
      <name val="宋体"/>
    </font>
    <font>
      <u/>
      <sz val="11.000000"/>
      <color indexed="20"/>
      <name val="宋体"/>
    </font>
    <font>
      <sz val="11.000000"/>
      <color indexed="62"/>
      <name val="宋体"/>
    </font>
    <font>
      <b/>
      <sz val="11.000000"/>
      <color indexed="63"/>
      <name val="宋体"/>
    </font>
    <font>
      <b/>
      <sz val="11.000000"/>
      <color indexed="65"/>
      <name val="宋体"/>
    </font>
    <font>
      <sz val="11.000000"/>
      <color indexed="52"/>
      <name val="宋体"/>
    </font>
    <font>
      <b/>
      <sz val="18.000000"/>
      <color indexed="62"/>
      <name val="宋体"/>
    </font>
    <font>
      <sz val="11.000000"/>
      <color indexed="17"/>
      <name val="宋体"/>
    </font>
    <font>
      <sz val="11.000000"/>
      <color indexed="60"/>
      <name val="宋体"/>
    </font>
    <font>
      <sz val="16.000000"/>
      <name val="Times New Roman"/>
    </font>
    <font>
      <sz val="20.000000"/>
      <color indexed="64"/>
      <name val="Times New Roman"/>
    </font>
    <font>
      <sz val="10.000000"/>
      <name val="Times New Roman"/>
    </font>
    <font>
      <sz val="10.000000"/>
      <color indexed="64"/>
      <name val="Times New Roman"/>
    </font>
    <font>
      <b/>
      <sz val="10.000000"/>
      <name val="Times New Roman"/>
    </font>
    <font>
      <b/>
      <sz val="10.000000"/>
      <color indexed="64"/>
      <name val="Times New Roman"/>
    </font>
    <font>
      <sz val="10.000000"/>
      <name val="宋体"/>
    </font>
    <font>
      <b/>
      <sz val="10.000000"/>
      <color indexed="64"/>
      <name val="宋体"/>
    </font>
    <font>
      <sz val="10.000000"/>
      <color indexed="64"/>
      <name val="宋体"/>
    </font>
    <font>
      <sz val="11.000000"/>
      <name val="Times New Roman"/>
    </font>
    <font>
      <sz val="16.000000"/>
      <name val="黑体"/>
    </font>
    <font>
      <sz val="11.000000"/>
      <color indexed="64"/>
      <name val="Times New Roman"/>
    </font>
    <font>
      <sz val="20.000000"/>
      <name val="Times New Roman"/>
    </font>
    <font>
      <sz val="10.000000"/>
      <name val="黑体"/>
    </font>
    <font>
      <b/>
      <sz val="10.000000"/>
      <color theme="1" tint="0"/>
      <name val="Times New Roman"/>
    </font>
    <font>
      <b/>
      <sz val="10.000000"/>
      <name val="宋体"/>
    </font>
    <font>
      <sz val="10.000000"/>
      <color theme="1" tint="0"/>
      <name val="Times New Roman"/>
    </font>
    <font>
      <sz val="20.000000"/>
      <name val="方正大标宋简体"/>
    </font>
    <font>
      <sz val="10.000000"/>
      <color indexed="64"/>
      <name val="黑体"/>
    </font>
    <font>
      <sz val="16.000000"/>
      <color indexed="64"/>
      <name val="黑体"/>
    </font>
    <font>
      <sz val="16.000000"/>
      <color indexed="64"/>
      <name val="Times New Roman"/>
    </font>
    <font>
      <sz val="20.000000"/>
      <color indexed="64"/>
      <name val="方正小标宋_GBK"/>
    </font>
  </fonts>
  <fills count="19">
    <fill>
      <patternFill patternType="none"/>
    </fill>
    <fill>
      <patternFill patternType="gray125"/>
    </fill>
    <fill>
      <patternFill patternType="solid">
        <fgColor indexed="47"/>
        <bgColor indexed="47"/>
      </patternFill>
    </fill>
    <fill>
      <patternFill patternType="solid">
        <fgColor indexed="53"/>
        <bgColor indexed="53"/>
      </patternFill>
    </fill>
    <fill>
      <patternFill patternType="solid">
        <fgColor indexed="44"/>
        <bgColor indexed="44"/>
      </patternFill>
    </fill>
    <fill>
      <patternFill patternType="solid">
        <fgColor indexed="27"/>
        <bgColor indexed="27"/>
      </patternFill>
    </fill>
    <fill>
      <patternFill patternType="solid">
        <fgColor indexed="49"/>
        <bgColor indexed="49"/>
      </patternFill>
    </fill>
    <fill>
      <patternFill patternType="solid">
        <fgColor indexed="46"/>
        <bgColor indexed="46"/>
      </patternFill>
    </fill>
    <fill>
      <patternFill patternType="solid">
        <fgColor indexed="29"/>
        <bgColor indexed="29"/>
      </patternFill>
    </fill>
    <fill>
      <patternFill patternType="solid">
        <fgColor indexed="42"/>
        <bgColor indexed="42"/>
      </patternFill>
    </fill>
    <fill>
      <patternFill patternType="solid">
        <fgColor indexed="65"/>
        <bgColor indexed="65"/>
      </patternFill>
    </fill>
    <fill>
      <patternFill patternType="solid">
        <fgColor indexed="25"/>
        <bgColor indexed="25"/>
      </patternFill>
    </fill>
    <fill>
      <patternFill patternType="solid">
        <fgColor indexed="55"/>
        <bgColor indexed="55"/>
      </patternFill>
    </fill>
    <fill>
      <patternFill patternType="solid">
        <fgColor indexed="26"/>
        <bgColor indexed="26"/>
      </patternFill>
    </fill>
    <fill>
      <patternFill patternType="solid">
        <fgColor indexed="43"/>
        <bgColor indexed="43"/>
      </patternFill>
    </fill>
    <fill>
      <patternFill patternType="solid">
        <fgColor indexed="31"/>
        <bgColor indexed="31"/>
      </patternFill>
    </fill>
    <fill>
      <patternFill patternType="solid">
        <fgColor indexed="2"/>
        <bgColor indexed="2"/>
      </patternFill>
    </fill>
    <fill>
      <patternFill patternType="solid">
        <fgColor indexed="57"/>
        <bgColor indexed="57"/>
      </patternFill>
    </fill>
    <fill>
      <patternFill patternType="solid">
        <fgColor indexed="5"/>
        <bgColor indexed="5"/>
      </patternFill>
    </fill>
  </fills>
  <borders count="13">
    <border>
      <left style="none"/>
      <right style="none"/>
      <top style="none"/>
      <bottom style="none"/>
      <diagonal style="none"/>
    </border>
    <border>
      <left style="none"/>
      <right style="none"/>
      <top style="none"/>
      <bottom style="medium">
        <color indexed="44"/>
      </bottom>
      <diagonal style="none"/>
    </border>
    <border>
      <left style="none"/>
      <right style="none"/>
      <top style="thin">
        <color indexed="49"/>
      </top>
      <bottom style="double">
        <color indexed="49"/>
      </bottom>
      <diagonal style="none"/>
    </border>
    <border>
      <left style="none"/>
      <right style="none"/>
      <top style="none"/>
      <bottom style="medium">
        <color indexed="49"/>
      </bottom>
      <diagonal style="none"/>
    </border>
    <border>
      <left style="thin">
        <color indexed="23"/>
      </left>
      <right style="thin">
        <color indexed="23"/>
      </right>
      <top style="thin">
        <color indexed="23"/>
      </top>
      <bottom style="thin">
        <color indexed="23"/>
      </bottom>
      <diagonal style="none"/>
    </border>
    <border>
      <left style="thin">
        <color indexed="63"/>
      </left>
      <right style="thin">
        <color indexed="63"/>
      </right>
      <top style="thin">
        <color indexed="63"/>
      </top>
      <bottom style="thin">
        <color indexed="63"/>
      </bottom>
      <diagonal style="none"/>
    </border>
    <border>
      <left style="double">
        <color indexed="63"/>
      </left>
      <right style="double">
        <color indexed="63"/>
      </right>
      <top style="double">
        <color indexed="63"/>
      </top>
      <bottom style="double">
        <color indexed="63"/>
      </bottom>
      <diagonal style="none"/>
    </border>
    <border>
      <left style="none"/>
      <right style="none"/>
      <top style="none"/>
      <bottom style="double">
        <color indexed="52"/>
      </bottom>
      <diagonal style="none"/>
    </border>
    <border>
      <left style="thin">
        <color indexed="22"/>
      </left>
      <right style="thin">
        <color indexed="22"/>
      </right>
      <top style="thin">
        <color indexed="22"/>
      </top>
      <bottom style="thin">
        <color indexed="22"/>
      </bottom>
      <diagonal style="none"/>
    </border>
    <border>
      <left style="none"/>
      <right style="none"/>
      <top style="none"/>
      <bottom style="thin">
        <color auto="1"/>
      </bottom>
      <diagonal style="none"/>
    </border>
    <border>
      <left style="thin">
        <color auto="1"/>
      </left>
      <right style="thin">
        <color auto="1"/>
      </right>
      <top style="thin">
        <color auto="1"/>
      </top>
      <bottom style="thin">
        <color auto="1"/>
      </bottom>
      <diagonal style="none"/>
    </border>
    <border>
      <left style="thin">
        <color auto="1"/>
      </left>
      <right style="thin">
        <color auto="1"/>
      </right>
      <top style="thin">
        <color auto="1"/>
      </top>
      <bottom style="none"/>
      <diagonal style="none"/>
    </border>
    <border>
      <left style="thin">
        <color auto="1"/>
      </left>
      <right style="thin">
        <color auto="1"/>
      </right>
      <top style="none"/>
      <bottom style="thin">
        <color auto="1"/>
      </bottom>
      <diagonal style="none"/>
    </border>
  </borders>
  <cellStyleXfs count="59">
    <xf fontId="0" fillId="0" borderId="0" numFmtId="0" applyNumberFormat="1" applyFont="1" applyFill="1" applyBorder="1"/>
    <xf fontId="1" fillId="0" borderId="0" numFmtId="0" applyNumberFormat="1" applyFont="1" applyFill="1" applyBorder="1">
      <alignment vertical="center"/>
    </xf>
    <xf fontId="2" fillId="0" borderId="0" numFmtId="0" applyNumberFormat="1" applyFont="1" applyFill="1" applyBorder="1"/>
    <xf fontId="3" fillId="0" borderId="0" numFmtId="0" applyNumberFormat="1" applyFont="1" applyFill="1" applyBorder="1"/>
    <xf fontId="2" fillId="0" borderId="0" numFmtId="0" applyNumberFormat="1" applyFont="1" applyFill="1" applyBorder="1"/>
    <xf fontId="2" fillId="0" borderId="0" numFmtId="0" applyNumberFormat="1" applyFont="1" applyFill="1" applyBorder="1"/>
    <xf fontId="0" fillId="2" borderId="0" numFmtId="0" applyNumberFormat="1" applyFont="1" applyFill="1" applyBorder="1"/>
    <xf fontId="0" fillId="2" borderId="0" numFmtId="0" applyNumberFormat="1" applyFont="1" applyFill="1" applyBorder="1"/>
    <xf fontId="4" fillId="3" borderId="0" numFmtId="0" applyNumberFormat="1" applyFont="1" applyFill="1" applyBorder="1"/>
    <xf fontId="0" fillId="4" borderId="0" numFmtId="0" applyNumberFormat="1" applyFont="1" applyFill="1" applyBorder="1"/>
    <xf fontId="0" fillId="5" borderId="0" numFmtId="0" applyNumberFormat="1" applyFont="1" applyFill="1" applyBorder="1"/>
    <xf fontId="4" fillId="6" borderId="0" numFmtId="0" applyNumberFormat="1" applyFont="1" applyFill="1" applyBorder="1"/>
    <xf fontId="0" fillId="7" borderId="0" numFmtId="0" applyNumberFormat="1" applyFont="1" applyFill="1" applyBorder="1"/>
    <xf fontId="5" fillId="0" borderId="1" numFmtId="0" applyNumberFormat="1" applyFont="1" applyFill="1" applyBorder="1"/>
    <xf fontId="6" fillId="0" borderId="0" numFmtId="0" applyNumberFormat="1" applyFont="1" applyFill="1" applyBorder="1"/>
    <xf fontId="7" fillId="0" borderId="2" numFmtId="0" applyNumberFormat="1" applyFont="1" applyFill="1" applyBorder="1"/>
    <xf fontId="0" fillId="0" borderId="0" numFmtId="9" applyNumberFormat="1" applyFont="1" applyFill="1" applyBorder="1"/>
    <xf fontId="0" fillId="0" borderId="0" numFmtId="160" applyNumberFormat="1" applyFont="1" applyFill="1" applyBorder="1"/>
    <xf fontId="8" fillId="0" borderId="3" numFmtId="0" applyNumberFormat="1" applyFont="1" applyFill="1" applyBorder="1"/>
    <xf fontId="0" fillId="0" borderId="0" numFmtId="161" applyNumberFormat="1" applyFont="1" applyFill="1" applyBorder="1"/>
    <xf fontId="0" fillId="0" borderId="0" numFmtId="0" applyNumberFormat="1" applyFont="1" applyFill="1" applyBorder="1"/>
    <xf fontId="4" fillId="7" borderId="0" numFmtId="0" applyNumberFormat="1" applyFont="1" applyFill="1" applyBorder="1"/>
    <xf fontId="9" fillId="0" borderId="0" numFmtId="0" applyNumberFormat="1" applyFont="1" applyFill="1" applyBorder="1"/>
    <xf fontId="2" fillId="0" borderId="0" numFmtId="0" applyNumberFormat="1" applyFont="1" applyFill="1" applyBorder="1"/>
    <xf fontId="0" fillId="8" borderId="0" numFmtId="0" applyNumberFormat="1" applyFont="1" applyFill="1" applyBorder="1"/>
    <xf fontId="2" fillId="0" borderId="0" numFmtId="0" applyNumberFormat="1" applyFont="1" applyFill="1" applyBorder="1"/>
    <xf fontId="4" fillId="4" borderId="0" numFmtId="0" applyNumberFormat="1" applyFont="1" applyFill="1" applyBorder="1"/>
    <xf fontId="10" fillId="0" borderId="0" numFmtId="0" applyNumberFormat="1" applyFont="1" applyFill="1" applyBorder="1"/>
    <xf fontId="11" fillId="0" borderId="3" numFmtId="0" applyNumberFormat="1" applyFont="1" applyFill="1" applyBorder="1"/>
    <xf fontId="12" fillId="0" borderId="0" numFmtId="0" applyNumberFormat="1" applyFont="1" applyFill="1" applyBorder="1"/>
    <xf fontId="0" fillId="9" borderId="0" numFmtId="0" applyNumberFormat="1" applyFont="1" applyFill="1" applyBorder="1"/>
    <xf fontId="0" fillId="0" borderId="0" numFmtId="162" applyNumberFormat="1" applyFont="1" applyFill="1" applyBorder="1"/>
    <xf fontId="0" fillId="7" borderId="0" numFmtId="0" applyNumberFormat="1" applyFont="1" applyFill="1" applyBorder="1"/>
    <xf fontId="13" fillId="10" borderId="4" numFmtId="0" applyNumberFormat="1" applyFont="1" applyFill="1" applyBorder="1"/>
    <xf fontId="14" fillId="0" borderId="0" numFmtId="0" applyNumberFormat="1" applyFont="1" applyFill="1" applyBorder="1"/>
    <xf fontId="0" fillId="0" borderId="0" numFmtId="163" applyNumberFormat="1" applyFont="1" applyFill="1" applyBorder="1"/>
    <xf fontId="4" fillId="11" borderId="0" numFmtId="0" applyNumberFormat="1" applyFont="1" applyFill="1" applyBorder="1"/>
    <xf fontId="0" fillId="9" borderId="0" numFmtId="0" applyNumberFormat="1" applyFont="1" applyFill="1" applyBorder="1"/>
    <xf fontId="4" fillId="2" borderId="0" numFmtId="0" applyNumberFormat="1" applyFont="1" applyFill="1" applyBorder="1"/>
    <xf fontId="15" fillId="2" borderId="4" numFmtId="0" applyNumberFormat="1" applyFont="1" applyFill="1" applyBorder="1"/>
    <xf fontId="16" fillId="10" borderId="5" numFmtId="0" applyNumberFormat="1" applyFont="1" applyFill="1" applyBorder="1"/>
    <xf fontId="17" fillId="12" borderId="6" numFmtId="0" applyNumberFormat="1" applyFont="1" applyFill="1" applyBorder="1"/>
    <xf fontId="18" fillId="0" borderId="7" numFmtId="0" applyNumberFormat="1" applyFont="1" applyFill="1" applyBorder="1"/>
    <xf fontId="4" fillId="4" borderId="0" numFmtId="0" applyNumberFormat="1" applyFont="1" applyFill="1" applyBorder="1"/>
    <xf fontId="3" fillId="0" borderId="0" numFmtId="0" applyNumberFormat="1" applyFont="1" applyFill="1" applyBorder="1"/>
    <xf fontId="4" fillId="9" borderId="0" numFmtId="0" applyNumberFormat="1" applyFont="1" applyFill="1" applyBorder="1"/>
    <xf fontId="0" fillId="13" borderId="8" numFmtId="0" applyNumberFormat="1" applyFont="1" applyFill="1" applyBorder="1"/>
    <xf fontId="19" fillId="0" borderId="0" numFmtId="0" applyNumberFormat="1" applyFont="1" applyFill="1" applyBorder="1"/>
    <xf fontId="20" fillId="9" borderId="0" numFmtId="0" applyNumberFormat="1" applyFont="1" applyFill="1" applyBorder="1"/>
    <xf fontId="5" fillId="0" borderId="0" numFmtId="0" applyNumberFormat="1" applyFont="1" applyFill="1" applyBorder="1"/>
    <xf fontId="4" fillId="6" borderId="0" numFmtId="0" applyNumberFormat="1" applyFont="1" applyFill="1" applyBorder="1"/>
    <xf fontId="21" fillId="14" borderId="0" numFmtId="0" applyNumberFormat="1" applyFont="1" applyFill="1" applyBorder="1"/>
    <xf fontId="0" fillId="15" borderId="0" numFmtId="0" applyNumberFormat="1" applyFont="1" applyFill="1" applyBorder="1"/>
    <xf fontId="21" fillId="8" borderId="0" numFmtId="0" applyNumberFormat="1" applyFont="1" applyFill="1" applyBorder="1"/>
    <xf fontId="4" fillId="16" borderId="0" numFmtId="0" applyNumberFormat="1" applyFont="1" applyFill="1" applyBorder="1"/>
    <xf fontId="0" fillId="4" borderId="0" numFmtId="0" applyNumberFormat="1" applyFont="1" applyFill="1" applyBorder="1"/>
    <xf fontId="4" fillId="8" borderId="0" numFmtId="0" applyNumberFormat="1" applyFont="1" applyFill="1" applyBorder="1"/>
    <xf fontId="0" fillId="8" borderId="0" numFmtId="0" applyNumberFormat="1" applyFont="1" applyFill="1" applyBorder="1"/>
    <xf fontId="4" fillId="17" borderId="0" numFmtId="0" applyNumberFormat="1" applyFont="1" applyFill="1" applyBorder="1"/>
  </cellStyleXfs>
  <cellXfs count="190">
    <xf fontId="0" fillId="0" borderId="0" numFmtId="0" xfId="0"/>
    <xf fontId="10" fillId="0" borderId="0" numFmtId="0" xfId="0" applyFont="1" applyAlignment="1">
      <alignment vertical="center"/>
    </xf>
    <xf fontId="10" fillId="0" borderId="0" numFmtId="0" xfId="0" applyFont="1" applyAlignment="1">
      <alignment horizontal="center" vertical="center"/>
    </xf>
    <xf fontId="22" fillId="0" borderId="0" numFmtId="0" xfId="0" applyFont="1" applyAlignment="1">
      <alignment vertical="center"/>
    </xf>
    <xf fontId="23" fillId="0" borderId="0" numFmtId="0" xfId="0" applyFont="1" applyAlignment="1">
      <alignment horizontal="center" vertical="center" wrapText="1"/>
    </xf>
    <xf fontId="24" fillId="0" borderId="0" numFmtId="0" xfId="0" applyFont="1" applyAlignment="1">
      <alignment vertical="center"/>
    </xf>
    <xf fontId="25" fillId="0" borderId="0" numFmtId="0" xfId="0" applyFont="1" applyAlignment="1">
      <alignment vertical="center" wrapText="1"/>
    </xf>
    <xf fontId="25" fillId="0" borderId="9" numFmtId="0" xfId="0" applyFont="1" applyBorder="1" applyAlignment="1">
      <alignment horizontal="right" vertical="center" wrapText="1"/>
    </xf>
    <xf fontId="24" fillId="0" borderId="10" numFmtId="0" xfId="0" applyFont="1" applyBorder="1" applyAlignment="1">
      <alignment horizontal="center" vertical="center"/>
    </xf>
    <xf fontId="25" fillId="0" borderId="10" numFmtId="0" xfId="0" applyFont="1" applyBorder="1" applyAlignment="1">
      <alignment horizontal="center" vertical="center" wrapText="1"/>
    </xf>
    <xf fontId="25" fillId="0" borderId="11" numFmtId="0" xfId="0" applyFont="1" applyBorder="1" applyAlignment="1">
      <alignment horizontal="center" vertical="center" wrapText="1"/>
    </xf>
    <xf fontId="26" fillId="0" borderId="0" numFmtId="0" xfId="0" applyFont="1" applyAlignment="1">
      <alignment vertical="center"/>
    </xf>
    <xf fontId="26" fillId="0" borderId="10" numFmtId="0" xfId="0" applyFont="1" applyBorder="1" applyAlignment="1">
      <alignment horizontal="left" vertical="center" wrapText="1"/>
    </xf>
    <xf fontId="27" fillId="0" borderId="10" numFmtId="0" xfId="0" applyFont="1" applyBorder="1" applyAlignment="1">
      <alignment horizontal="left" vertical="center" wrapText="1"/>
    </xf>
    <xf fontId="27" fillId="0" borderId="10" numFmtId="164" xfId="0" applyNumberFormat="1" applyFont="1" applyBorder="1" applyAlignment="1">
      <alignment horizontal="center" vertical="center" wrapText="1"/>
    </xf>
    <xf fontId="26" fillId="0" borderId="10" numFmtId="0" xfId="0" applyFont="1" applyBorder="1" applyAlignment="1">
      <alignment vertical="center"/>
    </xf>
    <xf fontId="24" fillId="0" borderId="10" numFmtId="0" xfId="0" applyFont="1" applyBorder="1" applyAlignment="1">
      <alignment horizontal="left" vertical="center" wrapText="1"/>
    </xf>
    <xf fontId="25" fillId="0" borderId="10" numFmtId="0" xfId="0" applyFont="1" applyBorder="1" applyAlignment="1">
      <alignment horizontal="left" vertical="center" wrapText="1"/>
    </xf>
    <xf fontId="25" fillId="0" borderId="10" numFmtId="164" xfId="0" applyNumberFormat="1" applyFont="1" applyBorder="1" applyAlignment="1">
      <alignment horizontal="center" vertical="center" wrapText="1"/>
    </xf>
    <xf fontId="24" fillId="0" borderId="10" numFmtId="0" xfId="0" applyFont="1" applyBorder="1" applyAlignment="1">
      <alignment vertical="center" wrapText="1"/>
    </xf>
    <xf fontId="28" fillId="0" borderId="10" numFmtId="0" xfId="0" applyFont="1" applyBorder="1" applyAlignment="1">
      <alignment vertical="center" wrapText="1"/>
    </xf>
    <xf fontId="24" fillId="0" borderId="10" numFmtId="0" xfId="0" applyFont="1" applyBorder="1" applyAlignment="1">
      <alignment vertical="center"/>
    </xf>
    <xf fontId="27" fillId="0" borderId="0" numFmtId="0" xfId="0" applyFont="1" applyAlignment="1">
      <alignment vertical="center"/>
    </xf>
    <xf fontId="29" fillId="0" borderId="10" numFmtId="0" xfId="0" applyFont="1" applyBorder="1" applyAlignment="1">
      <alignment horizontal="left" vertical="center" wrapText="1"/>
    </xf>
    <xf fontId="27" fillId="0" borderId="10" numFmtId="0" xfId="0" applyFont="1" applyBorder="1" applyAlignment="1">
      <alignment vertical="center"/>
    </xf>
    <xf fontId="25" fillId="0" borderId="10" numFmtId="0" xfId="0" applyFont="1" applyBorder="1" applyAlignment="1">
      <alignment vertical="center" wrapText="1"/>
    </xf>
    <xf fontId="25" fillId="0" borderId="10" numFmtId="0" xfId="0" applyFont="1" applyBorder="1" applyAlignment="1">
      <alignment horizontal="center" vertical="center"/>
    </xf>
    <xf fontId="30" fillId="0" borderId="10" numFmtId="0" xfId="0" applyFont="1" applyBorder="1" applyAlignment="1">
      <alignment vertical="center" wrapText="1"/>
    </xf>
    <xf fontId="27" fillId="0" borderId="10" numFmtId="0" xfId="0" applyFont="1" applyBorder="1" applyAlignment="1">
      <alignment horizontal="center" vertical="center" wrapText="1"/>
    </xf>
    <xf fontId="24" fillId="0" borderId="0" numFmtId="0" xfId="0" applyFont="1" applyAlignment="1">
      <alignment horizontal="center" vertical="center"/>
    </xf>
    <xf fontId="31" fillId="0" borderId="0" numFmtId="0" xfId="0" applyFont="1" applyAlignment="1">
      <alignment vertical="center"/>
    </xf>
    <xf fontId="31" fillId="0" borderId="0" numFmtId="164" xfId="0" applyNumberFormat="1" applyFont="1" applyAlignment="1">
      <alignment horizontal="center" vertical="center"/>
    </xf>
    <xf fontId="32" fillId="0" borderId="0" numFmtId="0" xfId="0" applyFont="1" applyAlignment="1">
      <alignment vertical="center"/>
    </xf>
    <xf fontId="33" fillId="0" borderId="0" numFmtId="165" xfId="0" applyNumberFormat="1" applyFont="1" applyAlignment="1">
      <alignment vertical="center"/>
    </xf>
    <xf fontId="34" fillId="0" borderId="0" numFmtId="0" xfId="0" applyFont="1" applyAlignment="1">
      <alignment horizontal="center" vertical="center"/>
    </xf>
    <xf fontId="28" fillId="0" borderId="0" numFmtId="164" xfId="0" applyNumberFormat="1" applyFont="1" applyAlignment="1">
      <alignment horizontal="right" vertical="center"/>
    </xf>
    <xf fontId="24" fillId="0" borderId="0" numFmtId="164" xfId="0" applyNumberFormat="1" applyFont="1" applyAlignment="1">
      <alignment horizontal="right" vertical="center"/>
    </xf>
    <xf fontId="24" fillId="0" borderId="10" numFmtId="0" xfId="0" applyFont="1" applyBorder="1" applyAlignment="1" applyProtection="1">
      <alignment horizontal="center" vertical="center" wrapText="1"/>
    </xf>
    <xf fontId="24" fillId="0" borderId="11" numFmtId="0" xfId="0" applyFont="1" applyBorder="1" applyAlignment="1" applyProtection="1">
      <alignment horizontal="center" vertical="center" wrapText="1"/>
    </xf>
    <xf fontId="35" fillId="0" borderId="11" numFmtId="0" xfId="0" applyFont="1" applyBorder="1" applyAlignment="1" applyProtection="1">
      <alignment horizontal="center" vertical="center" wrapText="1"/>
    </xf>
    <xf fontId="24" fillId="0" borderId="12" numFmtId="0" xfId="0" applyFont="1" applyBorder="1" applyAlignment="1" applyProtection="1">
      <alignment horizontal="center" vertical="center" wrapText="1"/>
    </xf>
    <xf fontId="36" fillId="0" borderId="0" numFmtId="0" xfId="0" applyFont="1" applyAlignment="1" applyProtection="1">
      <alignment vertical="center"/>
    </xf>
    <xf fontId="26" fillId="0" borderId="10" numFmtId="0" xfId="0" applyFont="1" applyBorder="1" applyAlignment="1" applyProtection="1">
      <alignment horizontal="left" vertical="center"/>
    </xf>
    <xf fontId="26" fillId="0" borderId="10" numFmtId="0" xfId="0" applyFont="1" applyBorder="1" applyAlignment="1" applyProtection="1">
      <alignment horizontal="left" vertical="center" wrapText="1"/>
    </xf>
    <xf fontId="26" fillId="0" borderId="10" numFmtId="164" xfId="0" applyNumberFormat="1" applyFont="1" applyBorder="1" applyAlignment="1" applyProtection="1">
      <alignment horizontal="center" vertical="center" wrapText="1"/>
    </xf>
    <xf fontId="26" fillId="0" borderId="10" numFmtId="164" xfId="0" applyNumberFormat="1" applyFont="1" applyBorder="1" applyAlignment="1" applyProtection="1">
      <alignment horizontal="left" vertical="center" wrapText="1"/>
    </xf>
    <xf fontId="37" fillId="0" borderId="0" numFmtId="0" xfId="0" applyFont="1" applyAlignment="1">
      <alignment vertical="center"/>
    </xf>
    <xf fontId="38" fillId="18" borderId="0" numFmtId="0" xfId="0" applyFont="1" applyFill="1" applyAlignment="1" applyProtection="1">
      <alignment vertical="center"/>
    </xf>
    <xf fontId="24" fillId="0" borderId="10" numFmtId="0" xfId="0" applyFont="1" applyBorder="1" applyAlignment="1" applyProtection="1">
      <alignment horizontal="left" vertical="center"/>
    </xf>
    <xf fontId="24" fillId="0" borderId="10" numFmtId="0" xfId="0" applyFont="1" applyBorder="1" applyAlignment="1" applyProtection="1">
      <alignment horizontal="left" vertical="center" wrapText="1"/>
    </xf>
    <xf fontId="24" fillId="0" borderId="10" numFmtId="164" xfId="0" applyNumberFormat="1" applyFont="1" applyBorder="1" applyAlignment="1" applyProtection="1">
      <alignment horizontal="center" vertical="center" wrapText="1"/>
    </xf>
    <xf fontId="24" fillId="0" borderId="10" numFmtId="164" xfId="0" applyNumberFormat="1" applyFont="1" applyBorder="1" applyAlignment="1" applyProtection="1">
      <alignment horizontal="left" vertical="center" wrapText="1"/>
    </xf>
    <xf fontId="24" fillId="0" borderId="0" numFmtId="0" xfId="0" applyFont="1" applyAlignment="1">
      <alignment vertical="center" wrapText="1"/>
    </xf>
    <xf fontId="24" fillId="0" borderId="10" numFmtId="0" xfId="0" applyFont="1" applyBorder="1" applyAlignment="1" applyProtection="1">
      <alignment horizontal="left" indent="1" vertical="center" wrapText="1"/>
    </xf>
    <xf fontId="38" fillId="0" borderId="0" numFmtId="0" xfId="0" applyFont="1" applyAlignment="1" applyProtection="1">
      <alignment vertical="center"/>
    </xf>
    <xf fontId="24" fillId="0" borderId="10" numFmtId="0" xfId="0" applyFont="1" applyBorder="1" applyAlignment="1" applyProtection="1">
      <alignment horizontal="left" indent="2" vertical="center" wrapText="1"/>
    </xf>
    <xf fontId="24" fillId="0" borderId="0" numFmtId="164" xfId="0" applyNumberFormat="1" applyFont="1" applyAlignment="1">
      <alignment vertical="center" wrapText="1"/>
    </xf>
    <xf fontId="28" fillId="0" borderId="0" numFmtId="164" xfId="0" applyNumberFormat="1" applyFont="1" applyAlignment="1">
      <alignment vertical="center" wrapText="1"/>
    </xf>
    <xf fontId="26" fillId="0" borderId="10" numFmtId="0" xfId="0" applyFont="1" applyBorder="1" applyAlignment="1" applyProtection="1">
      <alignment horizontal="center" vertical="center" wrapText="1"/>
    </xf>
    <xf fontId="25" fillId="0" borderId="0" numFmtId="0" xfId="0" applyFont="1" applyAlignment="1">
      <alignment vertical="center"/>
    </xf>
    <xf fontId="24" fillId="0" borderId="10" numFmtId="0" xfId="0" applyFont="1" applyBorder="1" applyAlignment="1" applyProtection="1">
      <alignment vertical="center" wrapText="1"/>
    </xf>
    <xf fontId="28" fillId="0" borderId="10" numFmtId="0" xfId="0" applyFont="1" applyBorder="1" applyAlignment="1" applyProtection="1">
      <alignment horizontal="left" indent="2" vertical="center" wrapText="1"/>
    </xf>
    <xf fontId="25" fillId="0" borderId="0" numFmtId="0" xfId="0" applyFont="1" applyAlignment="1">
      <alignment horizontal="center" vertical="center"/>
    </xf>
    <xf fontId="38" fillId="0" borderId="0" numFmtId="0" xfId="0" applyFont="1" applyAlignment="1" applyProtection="1">
      <alignment horizontal="center" vertical="center"/>
    </xf>
    <xf fontId="10" fillId="0" borderId="0" numFmtId="0" xfId="28" applyFont="1" applyAlignment="1">
      <alignment vertical="center"/>
    </xf>
    <xf fontId="10" fillId="0" borderId="0" numFmtId="0" xfId="28" applyFont="1" applyAlignment="1">
      <alignment vertical="center" wrapText="1"/>
    </xf>
    <xf fontId="32" fillId="0" borderId="0" numFmtId="0" xfId="28" applyFont="1" applyAlignment="1">
      <alignment vertical="center"/>
    </xf>
    <xf fontId="22" fillId="0" borderId="0" numFmtId="0" xfId="28" applyFont="1" applyAlignment="1">
      <alignment vertical="center"/>
    </xf>
    <xf fontId="39" fillId="0" borderId="0" numFmtId="0" xfId="28" applyFont="1" applyAlignment="1">
      <alignment horizontal="center" vertical="center"/>
    </xf>
    <xf fontId="34" fillId="0" borderId="0" numFmtId="0" xfId="28" applyFont="1" applyAlignment="1">
      <alignment horizontal="center" vertical="center"/>
    </xf>
    <xf fontId="34" fillId="0" borderId="0" numFmtId="0" xfId="28" applyFont="1" applyAlignment="1">
      <alignment horizontal="center" vertical="center" wrapText="1"/>
    </xf>
    <xf fontId="24" fillId="0" borderId="0" numFmtId="0" xfId="28" applyFont="1" applyAlignment="1">
      <alignment vertical="center"/>
    </xf>
    <xf fontId="24" fillId="0" borderId="0" numFmtId="3" xfId="28" applyNumberFormat="1" applyFont="1" applyAlignment="1">
      <alignment vertical="center"/>
    </xf>
    <xf fontId="24" fillId="0" borderId="9" numFmtId="0" xfId="28" applyFont="1" applyBorder="1" applyAlignment="1">
      <alignment horizontal="center" vertical="center"/>
    </xf>
    <xf fontId="24" fillId="0" borderId="9" numFmtId="0" xfId="28" applyFont="1" applyBorder="1" applyAlignment="1">
      <alignment horizontal="right" vertical="center"/>
    </xf>
    <xf fontId="24" fillId="0" borderId="9" numFmtId="0" xfId="28" applyFont="1" applyBorder="1" applyAlignment="1">
      <alignment horizontal="right" vertical="center" wrapText="1"/>
    </xf>
    <xf fontId="24" fillId="0" borderId="0" numFmtId="0" xfId="28" applyFont="1" applyAlignment="1">
      <alignment horizontal="center" vertical="center"/>
    </xf>
    <xf fontId="24" fillId="0" borderId="10" numFmtId="0" xfId="28" applyFont="1" applyBorder="1" applyAlignment="1">
      <alignment horizontal="center" vertical="center"/>
    </xf>
    <xf fontId="24" fillId="0" borderId="10" numFmtId="0" xfId="28" applyFont="1" applyBorder="1" applyAlignment="1">
      <alignment horizontal="center" vertical="center" wrapText="1"/>
    </xf>
    <xf fontId="24" fillId="0" borderId="10" numFmtId="0" xfId="28" applyFont="1" applyBorder="1" applyAlignment="1">
      <alignment horizontal="left" vertical="center" wrapText="1"/>
    </xf>
    <xf fontId="26" fillId="0" borderId="10" numFmtId="0" xfId="28" applyFont="1" applyBorder="1" applyAlignment="1">
      <alignment horizontal="center" vertical="center" wrapText="1"/>
    </xf>
    <xf fontId="26" fillId="0" borderId="10" numFmtId="164" xfId="28" applyNumberFormat="1" applyFont="1" applyBorder="1" applyAlignment="1">
      <alignment horizontal="center" vertical="center" wrapText="1"/>
    </xf>
    <xf fontId="24" fillId="0" borderId="10" numFmtId="0" xfId="28" applyFont="1" applyBorder="1" applyAlignment="1">
      <alignment vertical="center" wrapText="1"/>
    </xf>
    <xf fontId="24" fillId="0" borderId="10" numFmtId="3" xfId="28" applyNumberFormat="1" applyFont="1" applyBorder="1" applyAlignment="1">
      <alignment vertical="center" wrapText="1"/>
    </xf>
    <xf fontId="24" fillId="0" borderId="10" numFmtId="164" xfId="28" applyNumberFormat="1" applyFont="1" applyBorder="1" applyAlignment="1">
      <alignment horizontal="center" vertical="center" wrapText="1"/>
    </xf>
    <xf fontId="28" fillId="0" borderId="10" numFmtId="0" xfId="28" applyFont="1" applyBorder="1" applyAlignment="1">
      <alignment vertical="center" wrapText="1"/>
    </xf>
    <xf fontId="24" fillId="0" borderId="10" numFmtId="49" xfId="0" applyNumberFormat="1" applyFont="1" applyBorder="1" applyAlignment="1">
      <alignment horizontal="left" vertical="center" wrapText="1"/>
    </xf>
    <xf fontId="24" fillId="0" borderId="0" numFmtId="0" xfId="28" applyFont="1" applyAlignment="1">
      <alignment vertical="center" wrapText="1"/>
    </xf>
    <xf fontId="10" fillId="0" borderId="0" numFmtId="0" xfId="28" applyFont="1" applyAlignment="1">
      <alignment horizontal="center" vertical="center"/>
    </xf>
    <xf fontId="35" fillId="0" borderId="0" numFmtId="0" xfId="28" applyFont="1" applyAlignment="1">
      <alignment horizontal="center" vertical="center"/>
    </xf>
    <xf fontId="35" fillId="0" borderId="10" numFmtId="0" xfId="28" applyFont="1" applyBorder="1" applyAlignment="1">
      <alignment horizontal="center" vertical="center"/>
    </xf>
    <xf fontId="40" fillId="0" borderId="11" numFmtId="0" xfId="0" applyFont="1" applyBorder="1" applyAlignment="1">
      <alignment horizontal="center" vertical="center" wrapText="1"/>
    </xf>
    <xf fontId="35" fillId="0" borderId="10" numFmtId="0" xfId="28" applyFont="1" applyBorder="1" applyAlignment="1">
      <alignment horizontal="center" vertical="center" wrapText="1"/>
    </xf>
    <xf fontId="26" fillId="0" borderId="10" numFmtId="1" xfId="28" applyNumberFormat="1" applyFont="1" applyBorder="1" applyAlignment="1">
      <alignment horizontal="center" vertical="center" wrapText="1"/>
    </xf>
    <xf fontId="24" fillId="0" borderId="10" numFmtId="1" xfId="28" applyNumberFormat="1" applyFont="1" applyBorder="1" applyAlignment="1">
      <alignment horizontal="center" vertical="center" wrapText="1"/>
    </xf>
    <xf fontId="24" fillId="0" borderId="10" numFmtId="3" xfId="28" applyNumberFormat="1" applyFont="1" applyBorder="1" applyAlignment="1">
      <alignment horizontal="left" vertical="center" wrapText="1"/>
    </xf>
    <xf fontId="25" fillId="0" borderId="10" numFmtId="0" xfId="28" applyFont="1" applyBorder="1" applyAlignment="1">
      <alignment horizontal="left" vertical="center" wrapText="1"/>
    </xf>
    <xf fontId="26" fillId="0" borderId="10" numFmtId="0" xfId="28" applyFont="1" applyBorder="1" applyAlignment="1">
      <alignment vertical="center" wrapText="1"/>
    </xf>
    <xf fontId="31" fillId="0" borderId="0" numFmtId="0" xfId="0" applyFont="1" applyAlignment="1">
      <alignment vertical="center" wrapText="1"/>
    </xf>
    <xf fontId="31" fillId="0" borderId="0" numFmtId="166" xfId="0" applyNumberFormat="1" applyFont="1" applyAlignment="1">
      <alignment horizontal="center" vertical="center"/>
    </xf>
    <xf fontId="22" fillId="0" borderId="0" numFmtId="0" xfId="0" applyFont="1" applyAlignment="1">
      <alignment vertical="center" wrapText="1"/>
    </xf>
    <xf fontId="39" fillId="0" borderId="0" numFmtId="0" xfId="0" applyFont="1" applyAlignment="1">
      <alignment horizontal="center" vertical="center"/>
    </xf>
    <xf fontId="39" fillId="0" borderId="0" numFmtId="0" xfId="0" applyFont="1" applyAlignment="1">
      <alignment horizontal="center" vertical="center" wrapText="1"/>
    </xf>
    <xf fontId="24" fillId="0" borderId="0" numFmtId="0" xfId="0" applyFont="1" applyAlignment="1">
      <alignment horizontal="left" vertical="center" wrapText="1"/>
    </xf>
    <xf fontId="24" fillId="0" borderId="0" numFmtId="166" xfId="0" applyNumberFormat="1" applyFont="1" applyAlignment="1">
      <alignment vertical="center"/>
    </xf>
    <xf fontId="24" fillId="0" borderId="0" numFmtId="166" xfId="0" applyNumberFormat="1" applyFont="1" applyAlignment="1">
      <alignment horizontal="right" vertical="center"/>
    </xf>
    <xf fontId="35" fillId="0" borderId="0" numFmtId="0" xfId="0" applyFont="1" applyAlignment="1">
      <alignment vertical="center"/>
    </xf>
    <xf fontId="35" fillId="0" borderId="10" numFmtId="0" xfId="0" applyFont="1" applyBorder="1" applyAlignment="1">
      <alignment horizontal="center" vertical="center"/>
    </xf>
    <xf fontId="35" fillId="0" borderId="10" numFmtId="0" xfId="0" applyFont="1" applyBorder="1" applyAlignment="1">
      <alignment horizontal="center" vertical="center" wrapText="1"/>
    </xf>
    <xf fontId="35" fillId="0" borderId="10" numFmtId="166" xfId="0" applyNumberFormat="1" applyFont="1" applyBorder="1" applyAlignment="1">
      <alignment horizontal="center" vertical="center"/>
    </xf>
    <xf fontId="26" fillId="0" borderId="10" numFmtId="0" xfId="0" applyFont="1" applyBorder="1" applyAlignment="1">
      <alignment vertical="center" wrapText="1"/>
    </xf>
    <xf fontId="26" fillId="0" borderId="10" numFmtId="166" xfId="0" applyNumberFormat="1" applyFont="1" applyBorder="1" applyAlignment="1">
      <alignment horizontal="center" vertical="center" wrapText="1"/>
    </xf>
    <xf fontId="26" fillId="0" borderId="10" numFmtId="164" xfId="0" applyNumberFormat="1" applyFont="1" applyBorder="1" applyAlignment="1">
      <alignment horizontal="center" vertical="center" wrapText="1"/>
    </xf>
    <xf fontId="24" fillId="0" borderId="10" numFmtId="166" xfId="3" applyNumberFormat="1" applyFont="1" applyBorder="1" applyAlignment="1">
      <alignment horizontal="center" vertical="center"/>
    </xf>
    <xf fontId="25" fillId="0" borderId="10" numFmtId="166" xfId="0" applyNumberFormat="1" applyFont="1" applyBorder="1" applyAlignment="1">
      <alignment horizontal="center" vertical="center"/>
    </xf>
    <xf fontId="24" fillId="0" borderId="10" numFmtId="166" xfId="5" applyNumberFormat="1" applyFont="1" applyBorder="1" applyAlignment="1">
      <alignment horizontal="center" vertical="center"/>
    </xf>
    <xf fontId="24" fillId="0" borderId="10" numFmtId="166" xfId="0" applyNumberFormat="1" applyFont="1" applyBorder="1" applyAlignment="1">
      <alignment horizontal="center" vertical="center"/>
    </xf>
    <xf fontId="24" fillId="0" borderId="10" numFmtId="166" xfId="0" applyNumberFormat="1" applyFont="1" applyBorder="1" applyAlignment="1">
      <alignment horizontal="center" vertical="center" wrapText="1"/>
    </xf>
    <xf fontId="24" fillId="0" borderId="0" numFmtId="166" xfId="0" applyNumberFormat="1" applyFont="1" applyAlignment="1">
      <alignment horizontal="center" vertical="center"/>
    </xf>
    <xf fontId="31" fillId="0" borderId="0" numFmtId="166" xfId="0" applyNumberFormat="1" applyFont="1" applyAlignment="1">
      <alignment vertical="center"/>
    </xf>
    <xf fontId="24" fillId="0" borderId="0" numFmtId="0" xfId="0" applyFont="1" applyAlignment="1">
      <alignment horizontal="left" vertical="center"/>
    </xf>
    <xf fontId="37" fillId="0" borderId="10" numFmtId="0" xfId="0" applyFont="1" applyBorder="1" applyAlignment="1">
      <alignment horizontal="center" vertical="center" wrapText="1"/>
    </xf>
    <xf fontId="24" fillId="0" borderId="0" numFmtId="0" xfId="0" applyFont="1" applyAlignment="1">
      <alignment horizontal="right" vertical="center"/>
    </xf>
    <xf fontId="37" fillId="0" borderId="10" numFmtId="0" xfId="0" applyFont="1" applyBorder="1" applyAlignment="1">
      <alignment vertical="center" wrapText="1"/>
    </xf>
    <xf fontId="24" fillId="0" borderId="10" numFmtId="164" xfId="0" applyNumberFormat="1" applyFont="1" applyBorder="1" applyAlignment="1">
      <alignment horizontal="center" vertical="center"/>
    </xf>
    <xf fontId="24" fillId="0" borderId="10" numFmtId="164" xfId="0" applyNumberFormat="1" applyFont="1" applyBorder="1" applyAlignment="1">
      <alignment horizontal="center" vertical="center" wrapText="1"/>
    </xf>
    <xf fontId="10" fillId="0" borderId="0" numFmtId="0" xfId="2" applyFont="1" applyAlignment="1">
      <alignment vertical="center" wrapText="1"/>
    </xf>
    <xf fontId="10" fillId="0" borderId="0" numFmtId="0" xfId="2" applyFont="1" applyAlignment="1">
      <alignment horizontal="center" vertical="center" wrapText="1"/>
    </xf>
    <xf fontId="33" fillId="0" borderId="0" numFmtId="0" xfId="2" applyFont="1" applyAlignment="1">
      <alignment vertical="center" wrapText="1"/>
    </xf>
    <xf fontId="41" fillId="0" borderId="0" numFmtId="0" xfId="2" applyFont="1" applyAlignment="1">
      <alignment horizontal="left" vertical="center" wrapText="1"/>
    </xf>
    <xf fontId="42" fillId="0" borderId="0" numFmtId="0" xfId="2" applyFont="1" applyAlignment="1">
      <alignment horizontal="left" vertical="center" wrapText="1"/>
    </xf>
    <xf fontId="33" fillId="0" borderId="0" numFmtId="0" xfId="2" applyFont="1" applyAlignment="1">
      <alignment horizontal="center" vertical="center" wrapText="1"/>
    </xf>
    <xf fontId="39" fillId="0" borderId="0" numFmtId="0" xfId="2" applyFont="1" applyAlignment="1">
      <alignment horizontal="center" vertical="center" wrapText="1"/>
    </xf>
    <xf fontId="34" fillId="0" borderId="0" numFmtId="0" xfId="2" applyFont="1" applyAlignment="1">
      <alignment horizontal="center" vertical="center" wrapText="1"/>
    </xf>
    <xf fontId="25" fillId="0" borderId="0" numFmtId="0" xfId="2" applyFont="1" applyAlignment="1">
      <alignment vertical="center" wrapText="1"/>
    </xf>
    <xf fontId="25" fillId="0" borderId="9" numFmtId="0" xfId="2" applyFont="1" applyBorder="1" applyAlignment="1">
      <alignment horizontal="left" vertical="center" wrapText="1"/>
    </xf>
    <xf fontId="25" fillId="0" borderId="9" numFmtId="0" xfId="2" applyFont="1" applyBorder="1" applyAlignment="1">
      <alignment horizontal="right" vertical="center" wrapText="1"/>
    </xf>
    <xf fontId="24" fillId="0" borderId="0" numFmtId="0" xfId="2" applyFont="1" applyAlignment="1">
      <alignment vertical="center" wrapText="1"/>
    </xf>
    <xf fontId="25" fillId="0" borderId="10" numFmtId="0" xfId="2" applyFont="1" applyBorder="1" applyAlignment="1">
      <alignment horizontal="center" vertical="center" wrapText="1"/>
    </xf>
    <xf fontId="25" fillId="0" borderId="10" numFmtId="166" xfId="2" applyNumberFormat="1" applyFont="1" applyBorder="1" applyAlignment="1">
      <alignment horizontal="center" vertical="center" wrapText="1"/>
    </xf>
    <xf fontId="24" fillId="0" borderId="10" numFmtId="0" xfId="2" applyFont="1" applyBorder="1" applyAlignment="1">
      <alignment vertical="center" wrapText="1"/>
    </xf>
    <xf fontId="27" fillId="0" borderId="10" numFmtId="166" xfId="2" applyNumberFormat="1" applyFont="1" applyBorder="1" applyAlignment="1">
      <alignment horizontal="center" vertical="center" wrapText="1"/>
    </xf>
    <xf fontId="27" fillId="0" borderId="10" numFmtId="164" xfId="2" applyNumberFormat="1" applyFont="1" applyBorder="1" applyAlignment="1">
      <alignment horizontal="center" vertical="center" wrapText="1"/>
    </xf>
    <xf fontId="24" fillId="0" borderId="10" numFmtId="164" xfId="2" applyNumberFormat="1" applyFont="1" applyBorder="1" applyAlignment="1">
      <alignment horizontal="left" vertical="center" wrapText="1"/>
    </xf>
    <xf fontId="24" fillId="0" borderId="10" numFmtId="0" xfId="2" applyFont="1" applyBorder="1" applyAlignment="1">
      <alignment horizontal="left" vertical="center" wrapText="1"/>
    </xf>
    <xf fontId="25" fillId="0" borderId="10" numFmtId="49" xfId="45" applyNumberFormat="1" applyFont="1" applyBorder="1" applyAlignment="1">
      <alignment horizontal="left" vertical="center" wrapText="1"/>
    </xf>
    <xf fontId="25" fillId="0" borderId="10" numFmtId="164" xfId="2" applyNumberFormat="1" applyFont="1" applyBorder="1" applyAlignment="1">
      <alignment horizontal="center" vertical="center" wrapText="1"/>
    </xf>
    <xf fontId="24" fillId="0" borderId="10" numFmtId="49" xfId="45" applyNumberFormat="1" applyFont="1" applyBorder="1" applyAlignment="1">
      <alignment horizontal="left" vertical="center" wrapText="1"/>
    </xf>
    <xf fontId="25" fillId="0" borderId="10" numFmtId="0" xfId="0" applyFont="1" applyBorder="1" applyAlignment="1" applyProtection="1">
      <alignment horizontal="left" vertical="center" wrapText="1"/>
    </xf>
    <xf fontId="25" fillId="0" borderId="10" numFmtId="166" xfId="2" applyNumberFormat="1" applyFont="1" applyBorder="1" applyAlignment="1">
      <alignment horizontal="left" vertical="center" wrapText="1"/>
    </xf>
    <xf fontId="25" fillId="0" borderId="10" numFmtId="164" xfId="2" applyNumberFormat="1" applyFont="1" applyBorder="1" applyAlignment="1">
      <alignment horizontal="left" vertical="center" wrapText="1"/>
    </xf>
    <xf fontId="25" fillId="0" borderId="0" numFmtId="0" xfId="2" applyFont="1" applyAlignment="1">
      <alignment horizontal="center" vertical="center" wrapText="1"/>
    </xf>
    <xf fontId="24" fillId="0" borderId="0" numFmtId="0" xfId="2" applyFont="1" applyAlignment="1">
      <alignment horizontal="center" vertical="center" wrapText="1"/>
    </xf>
    <xf fontId="10" fillId="0" borderId="0" numFmtId="0" xfId="2" applyFont="1" applyAlignment="1">
      <alignment vertical="center"/>
    </xf>
    <xf fontId="10" fillId="0" borderId="0" numFmtId="0" xfId="2" applyFont="1" applyAlignment="1">
      <alignment horizontal="center" vertical="center"/>
    </xf>
    <xf fontId="33" fillId="0" borderId="0" numFmtId="0" xfId="2" applyFont="1" applyAlignment="1">
      <alignment vertical="center"/>
    </xf>
    <xf fontId="41" fillId="0" borderId="0" numFmtId="0" xfId="2" applyFont="1" applyAlignment="1">
      <alignment vertical="center"/>
    </xf>
    <xf fontId="42" fillId="0" borderId="0" numFmtId="0" xfId="2" applyFont="1" applyAlignment="1">
      <alignment vertical="center"/>
    </xf>
    <xf fontId="33" fillId="0" borderId="0" numFmtId="0" xfId="2" applyFont="1" applyAlignment="1">
      <alignment horizontal="center" vertical="center"/>
    </xf>
    <xf fontId="39" fillId="0" borderId="0" numFmtId="0" xfId="2" applyFont="1" applyAlignment="1">
      <alignment horizontal="center" vertical="center"/>
    </xf>
    <xf fontId="34" fillId="0" borderId="0" numFmtId="0" xfId="2" applyFont="1" applyAlignment="1">
      <alignment horizontal="center" vertical="center"/>
    </xf>
    <xf fontId="24" fillId="0" borderId="0" numFmtId="0" xfId="2" applyFont="1" applyAlignment="1">
      <alignment vertical="center"/>
    </xf>
    <xf fontId="25" fillId="0" borderId="9" numFmtId="0" xfId="2" applyFont="1" applyBorder="1" applyAlignment="1">
      <alignment horizontal="left" vertical="center"/>
    </xf>
    <xf fontId="24" fillId="0" borderId="9" numFmtId="0" xfId="2" applyFont="1" applyBorder="1" applyAlignment="1">
      <alignment horizontal="left" vertical="center"/>
    </xf>
    <xf fontId="24" fillId="0" borderId="9" numFmtId="0" xfId="2" applyFont="1" applyBorder="1" applyAlignment="1">
      <alignment horizontal="center" vertical="center"/>
    </xf>
    <xf fontId="24" fillId="0" borderId="0" numFmtId="0" xfId="2" applyFont="1" applyAlignment="1">
      <alignment horizontal="center" vertical="center"/>
    </xf>
    <xf fontId="24" fillId="0" borderId="0" numFmtId="0" xfId="2" applyFont="1" applyAlignment="1">
      <alignment horizontal="right" vertical="center"/>
    </xf>
    <xf fontId="26" fillId="0" borderId="0" numFmtId="0" xfId="2" applyFont="1" applyAlignment="1">
      <alignment horizontal="center" vertical="center"/>
    </xf>
    <xf fontId="24" fillId="0" borderId="10" numFmtId="0" xfId="2" applyFont="1" applyBorder="1" applyAlignment="1">
      <alignment horizontal="center" vertical="center"/>
    </xf>
    <xf fontId="27" fillId="0" borderId="10" numFmtId="49" xfId="45" applyNumberFormat="1" applyFont="1" applyBorder="1" applyAlignment="1">
      <alignment horizontal="center" vertical="center" wrapText="1"/>
    </xf>
    <xf fontId="30" fillId="0" borderId="10" numFmtId="49" xfId="45" applyNumberFormat="1" applyFont="1" applyBorder="1" applyAlignment="1">
      <alignment horizontal="left" vertical="center" wrapText="1"/>
    </xf>
    <xf fontId="24" fillId="0" borderId="10" numFmtId="164" xfId="2" applyNumberFormat="1" applyFont="1" applyBorder="1" applyAlignment="1">
      <alignment horizontal="center" vertical="center" wrapText="1"/>
    </xf>
    <xf fontId="25" fillId="0" borderId="10" numFmtId="0" xfId="2" applyFont="1" applyBorder="1" applyAlignment="1">
      <alignment vertical="center" wrapText="1"/>
    </xf>
    <xf fontId="25" fillId="0" borderId="10" numFmtId="0" xfId="2" applyFont="1" applyBorder="1" applyAlignment="1">
      <alignment horizontal="left" vertical="center" wrapText="1"/>
    </xf>
    <xf fontId="28" fillId="0" borderId="0" numFmtId="0" xfId="2" applyFont="1" applyAlignment="1">
      <alignment vertical="center"/>
    </xf>
    <xf fontId="28" fillId="0" borderId="10" numFmtId="0" xfId="2" applyFont="1" applyBorder="1" applyAlignment="1">
      <alignment horizontal="left" vertical="center" wrapText="1"/>
    </xf>
    <xf fontId="28" fillId="0" borderId="0" numFmtId="0" xfId="2" applyFont="1" applyAlignment="1">
      <alignment vertical="center" wrapText="1"/>
    </xf>
    <xf fontId="30" fillId="0" borderId="10" numFmtId="0" xfId="2" applyFont="1" applyBorder="1" applyAlignment="1">
      <alignment vertical="center" wrapText="1"/>
    </xf>
    <xf fontId="26" fillId="0" borderId="10" numFmtId="0" xfId="2" applyFont="1" applyBorder="1" applyAlignment="1">
      <alignment horizontal="center" vertical="center" wrapText="1"/>
    </xf>
    <xf fontId="33" fillId="0" borderId="0" numFmtId="0" xfId="0" applyFont="1" applyAlignment="1">
      <alignment vertical="center"/>
    </xf>
    <xf fontId="0" fillId="0" borderId="0" numFmtId="0" xfId="0"/>
    <xf fontId="43" fillId="0" borderId="0" numFmtId="0" xfId="0" applyFont="1" applyAlignment="1">
      <alignment horizontal="center" vertical="center"/>
    </xf>
    <xf fontId="25" fillId="0" borderId="0" numFmtId="0" xfId="0" applyFont="1" applyAlignment="1">
      <alignment horizontal="right" vertical="center"/>
    </xf>
    <xf fontId="40" fillId="0" borderId="10" numFmtId="0" xfId="0" applyFont="1" applyBorder="1" applyAlignment="1">
      <alignment horizontal="center" vertical="center"/>
    </xf>
    <xf fontId="26" fillId="0" borderId="10" numFmtId="164" xfId="0" applyNumberFormat="1" applyFont="1" applyBorder="1" applyAlignment="1">
      <alignment horizontal="center" vertical="center"/>
    </xf>
    <xf fontId="27" fillId="0" borderId="10" numFmtId="164" xfId="0" applyNumberFormat="1" applyFont="1" applyBorder="1" applyAlignment="1">
      <alignment horizontal="center" vertical="center"/>
    </xf>
    <xf fontId="24" fillId="0" borderId="10" numFmtId="164" xfId="26" applyNumberFormat="1" applyFont="1" applyBorder="1" applyAlignment="1">
      <alignment horizontal="center" vertical="center" wrapText="1"/>
    </xf>
    <xf fontId="25" fillId="0" borderId="10" numFmtId="164" xfId="0" applyNumberFormat="1" applyFont="1" applyBorder="1" applyAlignment="1">
      <alignment horizontal="center" vertical="center"/>
    </xf>
    <xf fontId="30" fillId="0" borderId="0" numFmtId="0" xfId="0" applyFont="1" applyAlignment="1">
      <alignment horizontal="left" vertical="center" wrapText="1"/>
    </xf>
    <xf fontId="25" fillId="0" borderId="0" numFmtId="0" xfId="0" applyFont="1" applyAlignment="1">
      <alignment horizontal="left" vertical="center" wrapText="1"/>
    </xf>
  </cellXfs>
  <cellStyles count="59">
    <cellStyle name="常规" xfId="0" builtinId="0"/>
    <cellStyle name="常规_2016年省级国有资本经营支出预算表" xfId="1"/>
    <cellStyle name="常规 4 2" xfId="2"/>
    <cellStyle name="常规_项目支出" xfId="3"/>
    <cellStyle name="常规 4 2 2" xfId="4"/>
    <cellStyle name="常规 4 4" xfId="5"/>
    <cellStyle name="40% - 强调文字颜色 6" xfId="6" builtinId="51"/>
    <cellStyle name="20% - 强调文字颜色 6" xfId="7" builtinId="50"/>
    <cellStyle name="强调文字颜色 6" xfId="8" builtinId="49"/>
    <cellStyle name="40% - 强调文字颜色 5" xfId="9" builtinId="47"/>
    <cellStyle name="20% - 强调文字颜色 5" xfId="10" builtinId="46"/>
    <cellStyle name="强调文字颜色 5" xfId="11" builtinId="45"/>
    <cellStyle name="40% - 强调文字颜色 4" xfId="12" builtinId="43"/>
    <cellStyle name="标题 3" xfId="13" builtinId="18"/>
    <cellStyle name="解释性文本" xfId="14" builtinId="53"/>
    <cellStyle name="汇总" xfId="15" builtinId="25"/>
    <cellStyle name="Percent" xfId="16" builtinId="5"/>
    <cellStyle name="Comma" xfId="17" builtinId="3"/>
    <cellStyle name="标题 2" xfId="18" builtinId="17"/>
    <cellStyle name="Currency[0]" xfId="19" builtinId="7"/>
    <cellStyle name="常规 4" xfId="20"/>
    <cellStyle name="60% - 强调文字颜色 4" xfId="21" builtinId="44"/>
    <cellStyle name="警告文本" xfId="22" builtinId="11"/>
    <cellStyle name="Normal" xfId="23"/>
    <cellStyle name="20% - 强调文字颜色 2" xfId="24" builtinId="34"/>
    <cellStyle name="常规 5" xfId="25"/>
    <cellStyle name="60% - 强调文字颜色 5" xfId="26" builtinId="48"/>
    <cellStyle name="常规_21湖北省2015年地方财政预算表（20150331报部）" xfId="27"/>
    <cellStyle name="标题 1" xfId="28" builtinId="16"/>
    <cellStyle name="Hyperlink" xfId="29" builtinId="8"/>
    <cellStyle name="20% - 强调文字颜色 3" xfId="30" builtinId="38"/>
    <cellStyle name="Currency" xfId="31" builtinId="4"/>
    <cellStyle name="20% - 强调文字颜色 4" xfId="32" builtinId="42"/>
    <cellStyle name="计算" xfId="33" builtinId="22"/>
    <cellStyle name="Followed Hyperlink" xfId="34" builtinId="9"/>
    <cellStyle name="Comma [0]" xfId="35" builtinId="6"/>
    <cellStyle name="强调文字颜色 4" xfId="36" builtinId="41"/>
    <cellStyle name="40% - 强调文字颜色 3" xfId="37" builtinId="39"/>
    <cellStyle name="60% - 强调文字颜色 6" xfId="38" builtinId="52"/>
    <cellStyle name="输入" xfId="39" builtinId="20"/>
    <cellStyle name="输出" xfId="40" builtinId="21"/>
    <cellStyle name="检查单元格" xfId="41" builtinId="23"/>
    <cellStyle name="链接单元格" xfId="42" builtinId="24"/>
    <cellStyle name="60% - 强调文字颜色 1" xfId="43" builtinId="32"/>
    <cellStyle name="常规 3" xfId="44"/>
    <cellStyle name="60% - 强调文字颜色 3" xfId="45" builtinId="40"/>
    <cellStyle name="注释" xfId="46" builtinId="10"/>
    <cellStyle name="标题" xfId="47" builtinId="15"/>
    <cellStyle name="好" xfId="48" builtinId="26"/>
    <cellStyle name="标题 4" xfId="49" builtinId="19"/>
    <cellStyle name="强调文字颜色 1" xfId="50" builtinId="29"/>
    <cellStyle name="适中" xfId="51" builtinId="28"/>
    <cellStyle name="20% - 强调文字颜色 1" xfId="52" builtinId="30"/>
    <cellStyle name="差" xfId="53" builtinId="27"/>
    <cellStyle name="强调文字颜色 2" xfId="54" builtinId="33"/>
    <cellStyle name="40% - 强调文字颜色 1" xfId="55" builtinId="31"/>
    <cellStyle name="60% - 强调文字颜色 2" xfId="56" builtinId="36"/>
    <cellStyle name="40% - 强调文字颜色 2" xfId="57" builtinId="35"/>
    <cellStyle name="强调文字颜色 3" xfId="58" builtinI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9" Type="http://schemas.openxmlformats.org/officeDocument/2006/relationships/worksheet" Target="worksheets/sheet9.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8" Type="http://schemas.openxmlformats.org/officeDocument/2006/relationships/worksheet" Target="worksheets/sheet8.xml"/><Relationship  Id="rId2" Type="http://schemas.openxmlformats.org/officeDocument/2006/relationships/worksheet" Target="worksheets/sheet2.xml"/><Relationship  Id="rId3" Type="http://schemas.openxmlformats.org/officeDocument/2006/relationships/worksheet" Target="worksheets/sheet3.xml"/><Relationship  Id="rId1" Type="http://schemas.openxmlformats.org/officeDocument/2006/relationships/worksheet" Target="worksheets/sheet1.xml"/></Relationships>
</file>

<file path=xl/theme/theme.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1.xml><?xml version="1.0" encoding="utf-8"?>
<a:theme xmlns:a="http://schemas.openxmlformats.org/drawingml/2006/main" xmlns:r="http://schemas.openxmlformats.org/officeDocument/2006/relationships" xmlns:p="http://schemas.openxmlformats.org/presentationml/2006/main" name="">
  <a:themeElements>
    <a:clrScheme nam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
      <a:majorFont>
        <a:latin typeface="等线"/>
        <a:ea typeface="Arial"/>
        <a:cs typeface="Arial"/>
      </a:majorFont>
      <a:minorFont>
        <a:latin typeface="等线"/>
        <a:ea typeface="Arial"/>
        <a:cs typeface="Arial"/>
      </a:minorFont>
    </a:fontScheme>
    <a:fmtScheme nam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ln>
        <a:ln w="25400">
          <a:solidFill>
            <a:schemeClr val="phClr"/>
          </a:solidFill>
        </a:ln>
        <a:ln w="38100">
          <a:solidFill>
            <a:schemeClr val="phClr"/>
          </a:solidFill>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rgbClr val="000000"/>
        </a:solidFill>
        <a:solidFill>
          <a:srgbClr val="000000"/>
        </a:soli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zoomScale="100" workbookViewId="0">
      <pane xSplit="2" ySplit="4" topLeftCell="C5" activePane="bottomRight" state="frozen"/>
      <selection activeCell="K13" activeCellId="0" sqref="K13"/>
    </sheetView>
  </sheetViews>
  <sheetFormatPr baseColWidth="8" defaultColWidth="9" defaultRowHeight="15.75" customHeight="1"/>
  <cols>
    <col customWidth="1" min="1" max="1" style="1" width="9.625"/>
    <col customWidth="1" min="2" max="2" style="1" width="42.375"/>
    <col customWidth="1" min="3" max="3" style="2" width="8.125"/>
    <col customWidth="1" min="4" max="4" style="2" width="10.5"/>
    <col customWidth="1" min="5" max="5" style="2" width="9.375"/>
    <col customWidth="1" min="6" max="6" style="1" width="16"/>
    <col customWidth="1" min="7" max="257" style="1" width="9"/>
  </cols>
  <sheetData>
    <row r="1" ht="23.25" customHeight="1">
      <c r="A1" s="3" t="s">
        <v>0</v>
      </c>
      <c r="B1" s="3"/>
    </row>
    <row r="2" ht="27.75" customHeight="1">
      <c r="A2" s="4" t="s">
        <v>1</v>
      </c>
      <c r="B2" s="4"/>
      <c r="C2" s="4"/>
      <c r="D2" s="4"/>
      <c r="E2" s="4"/>
      <c r="F2" s="4"/>
    </row>
    <row r="3" s="5" customFormat="1" ht="23.25" customHeight="1">
      <c r="B3" s="6"/>
      <c r="C3" s="7" t="s">
        <v>2</v>
      </c>
      <c r="D3" s="7"/>
      <c r="E3" s="7"/>
      <c r="F3" s="7"/>
    </row>
    <row r="4" s="5" customFormat="1" ht="18" customHeight="1">
      <c r="A4" s="8" t="s">
        <v>3</v>
      </c>
      <c r="B4" s="9" t="s">
        <v>4</v>
      </c>
      <c r="C4" s="9" t="s">
        <v>5</v>
      </c>
      <c r="D4" s="10" t="s">
        <v>6</v>
      </c>
      <c r="E4" s="10" t="s">
        <v>7</v>
      </c>
      <c r="F4" s="10" t="s">
        <v>8</v>
      </c>
    </row>
    <row r="5" s="11" customFormat="1" ht="16" customHeight="1">
      <c r="A5" s="12"/>
      <c r="B5" s="13" t="s">
        <v>9</v>
      </c>
      <c r="C5" s="14">
        <f>XFD6+XFD22</f>
        <v>159502</v>
      </c>
      <c r="D5" s="14">
        <f>XFD6+XFD22</f>
        <v>135708</v>
      </c>
      <c r="E5" s="14">
        <f t="shared" ref="E5:E37" si="0">XFD5-XFD5</f>
        <v>-23794</v>
      </c>
      <c r="F5" s="15"/>
    </row>
    <row r="6" s="5" customFormat="1" ht="16" customHeight="1">
      <c r="A6" s="16">
        <v>101</v>
      </c>
      <c r="B6" s="17" t="s">
        <v>10</v>
      </c>
      <c r="C6" s="18">
        <f>SUM(XFD7:XFD21)</f>
        <v>102874</v>
      </c>
      <c r="D6" s="18">
        <f>SUM(XFD7:XFD21)</f>
        <v>84167</v>
      </c>
      <c r="E6" s="18">
        <f t="shared" si="0"/>
        <v>-18707</v>
      </c>
      <c r="F6" s="19"/>
    </row>
    <row r="7" s="5" customFormat="1" ht="30" customHeight="1">
      <c r="A7" s="16">
        <v>10101</v>
      </c>
      <c r="B7" s="17" t="s">
        <v>11</v>
      </c>
      <c r="C7" s="18">
        <v>43256</v>
      </c>
      <c r="D7" s="18">
        <v>29420</v>
      </c>
      <c r="E7" s="18">
        <f t="shared" si="0"/>
        <v>-13836</v>
      </c>
      <c r="F7" s="20"/>
    </row>
    <row r="8" s="5" customFormat="1" ht="16" customHeight="1">
      <c r="A8" s="16">
        <v>10104</v>
      </c>
      <c r="B8" s="17" t="s">
        <v>12</v>
      </c>
      <c r="C8" s="18">
        <v>16815</v>
      </c>
      <c r="D8" s="18">
        <v>16000</v>
      </c>
      <c r="E8" s="18">
        <f t="shared" si="0"/>
        <v>-815</v>
      </c>
      <c r="F8" s="19"/>
    </row>
    <row r="9" s="5" customFormat="1" ht="56" customHeight="1">
      <c r="A9" s="16">
        <v>10106</v>
      </c>
      <c r="B9" s="17" t="s">
        <v>13</v>
      </c>
      <c r="C9" s="18">
        <v>4671</v>
      </c>
      <c r="D9" s="18">
        <v>3663</v>
      </c>
      <c r="E9" s="18">
        <f t="shared" si="0"/>
        <v>-1008</v>
      </c>
      <c r="F9" s="20"/>
      <c r="G9" s="5"/>
      <c r="H9" s="5"/>
      <c r="I9" s="5"/>
    </row>
    <row r="10" s="5" customFormat="1" ht="16" customHeight="1">
      <c r="A10" s="16">
        <v>10107</v>
      </c>
      <c r="B10" s="17" t="s">
        <v>14</v>
      </c>
      <c r="C10" s="18">
        <v>197</v>
      </c>
      <c r="D10" s="18">
        <v>171</v>
      </c>
      <c r="E10" s="18">
        <f t="shared" si="0"/>
        <v>-26</v>
      </c>
      <c r="F10" s="19"/>
    </row>
    <row r="11" s="5" customFormat="1" ht="16" customHeight="1">
      <c r="A11" s="16">
        <v>10109</v>
      </c>
      <c r="B11" s="17" t="s">
        <v>15</v>
      </c>
      <c r="C11" s="18">
        <v>8102</v>
      </c>
      <c r="D11" s="18">
        <v>6763</v>
      </c>
      <c r="E11" s="18">
        <f t="shared" si="0"/>
        <v>-1339</v>
      </c>
      <c r="F11" s="20"/>
    </row>
    <row r="12" s="5" customFormat="1" ht="16" customHeight="1">
      <c r="A12" s="16">
        <v>10110</v>
      </c>
      <c r="B12" s="17" t="s">
        <v>16</v>
      </c>
      <c r="C12" s="18">
        <v>4732</v>
      </c>
      <c r="D12" s="18">
        <v>4514</v>
      </c>
      <c r="E12" s="18">
        <f t="shared" si="0"/>
        <v>-218</v>
      </c>
      <c r="F12" s="19"/>
    </row>
    <row r="13" s="5" customFormat="1" ht="16" customHeight="1">
      <c r="A13" s="16">
        <v>10111</v>
      </c>
      <c r="B13" s="17" t="s">
        <v>17</v>
      </c>
      <c r="C13" s="18">
        <v>2274</v>
      </c>
      <c r="D13" s="18">
        <v>2200</v>
      </c>
      <c r="E13" s="18">
        <f t="shared" si="0"/>
        <v>-74</v>
      </c>
      <c r="F13" s="19"/>
    </row>
    <row r="14" s="5" customFormat="1" ht="16" customHeight="1">
      <c r="A14" s="16">
        <v>10112</v>
      </c>
      <c r="B14" s="17" t="s">
        <v>18</v>
      </c>
      <c r="C14" s="18">
        <v>3055</v>
      </c>
      <c r="D14" s="18">
        <v>2993</v>
      </c>
      <c r="E14" s="18">
        <f t="shared" si="0"/>
        <v>-62</v>
      </c>
      <c r="F14" s="19"/>
    </row>
    <row r="15" s="5" customFormat="1" ht="30" customHeight="1">
      <c r="A15" s="16">
        <v>10113</v>
      </c>
      <c r="B15" s="17" t="s">
        <v>19</v>
      </c>
      <c r="C15" s="18">
        <v>8362</v>
      </c>
      <c r="D15" s="18">
        <v>5000</v>
      </c>
      <c r="E15" s="18">
        <f t="shared" si="0"/>
        <v>-3362</v>
      </c>
      <c r="F15" s="20"/>
    </row>
    <row r="16" s="5" customFormat="1" ht="16" customHeight="1">
      <c r="A16" s="16">
        <v>10114</v>
      </c>
      <c r="B16" s="17" t="s">
        <v>20</v>
      </c>
      <c r="C16" s="18">
        <v>3047</v>
      </c>
      <c r="D16" s="18">
        <v>2814</v>
      </c>
      <c r="E16" s="18">
        <f t="shared" si="0"/>
        <v>-233</v>
      </c>
      <c r="F16" s="19"/>
    </row>
    <row r="17" s="5" customFormat="1" ht="28" customHeight="1">
      <c r="A17" s="16">
        <v>10118</v>
      </c>
      <c r="B17" s="17" t="s">
        <v>21</v>
      </c>
      <c r="C17" s="18">
        <v>2736</v>
      </c>
      <c r="D17" s="18">
        <v>5500</v>
      </c>
      <c r="E17" s="18">
        <f t="shared" si="0"/>
        <v>2764</v>
      </c>
      <c r="F17" s="20"/>
    </row>
    <row r="18" s="5" customFormat="1" ht="16" customHeight="1">
      <c r="A18" s="16">
        <v>10119</v>
      </c>
      <c r="B18" s="17" t="s">
        <v>22</v>
      </c>
      <c r="C18" s="18">
        <v>5116</v>
      </c>
      <c r="D18" s="18">
        <v>4821</v>
      </c>
      <c r="E18" s="18">
        <f t="shared" si="0"/>
        <v>-295</v>
      </c>
      <c r="F18" s="19"/>
    </row>
    <row r="19" s="5" customFormat="1" ht="16" customHeight="1">
      <c r="A19" s="16">
        <v>10120</v>
      </c>
      <c r="B19" s="17" t="s">
        <v>23</v>
      </c>
      <c r="C19" s="18"/>
      <c r="D19" s="18"/>
      <c r="E19" s="18">
        <f t="shared" si="0"/>
        <v>0</v>
      </c>
      <c r="F19" s="19"/>
    </row>
    <row r="20" s="5" customFormat="1" ht="16" customHeight="1">
      <c r="A20" s="16">
        <v>10121</v>
      </c>
      <c r="B20" s="17" t="s">
        <v>24</v>
      </c>
      <c r="C20" s="18">
        <v>345</v>
      </c>
      <c r="D20" s="18">
        <v>208</v>
      </c>
      <c r="E20" s="18">
        <f t="shared" si="0"/>
        <v>-137</v>
      </c>
      <c r="F20" s="19"/>
    </row>
    <row r="21" s="5" customFormat="1" ht="16" customHeight="1">
      <c r="A21" s="16">
        <v>10199</v>
      </c>
      <c r="B21" s="17" t="s">
        <v>25</v>
      </c>
      <c r="C21" s="18">
        <v>166</v>
      </c>
      <c r="D21" s="18">
        <v>100</v>
      </c>
      <c r="E21" s="18">
        <f t="shared" si="0"/>
        <v>-66</v>
      </c>
      <c r="F21" s="19"/>
    </row>
    <row r="22" s="5" customFormat="1" ht="16" customHeight="1">
      <c r="A22" s="16">
        <v>103</v>
      </c>
      <c r="B22" s="17" t="s">
        <v>26</v>
      </c>
      <c r="C22" s="18">
        <f>SUM(XFD23:XFD30)</f>
        <v>56628</v>
      </c>
      <c r="D22" s="18">
        <f>SUM(XFD23:XFD30)</f>
        <v>51541</v>
      </c>
      <c r="E22" s="18">
        <f t="shared" si="0"/>
        <v>-5087</v>
      </c>
      <c r="F22" s="19"/>
    </row>
    <row r="23" s="5" customFormat="1" ht="16" customHeight="1">
      <c r="A23" s="16">
        <v>10302</v>
      </c>
      <c r="B23" s="17" t="s">
        <v>27</v>
      </c>
      <c r="C23" s="18">
        <v>4858</v>
      </c>
      <c r="D23" s="18">
        <v>4230</v>
      </c>
      <c r="E23" s="18">
        <f t="shared" si="0"/>
        <v>-628</v>
      </c>
      <c r="F23" s="20"/>
    </row>
    <row r="24" s="5" customFormat="1" ht="16" customHeight="1">
      <c r="A24" s="16">
        <v>10304</v>
      </c>
      <c r="B24" s="17" t="s">
        <v>28</v>
      </c>
      <c r="C24" s="18">
        <v>8096</v>
      </c>
      <c r="D24" s="18">
        <f>9801</f>
        <v>9801</v>
      </c>
      <c r="E24" s="18">
        <f t="shared" si="0"/>
        <v>1705</v>
      </c>
      <c r="F24" s="19"/>
    </row>
    <row r="25" s="5" customFormat="1" ht="45" customHeight="1">
      <c r="A25" s="16">
        <v>10305</v>
      </c>
      <c r="B25" s="17" t="s">
        <v>29</v>
      </c>
      <c r="C25" s="18">
        <v>26157</v>
      </c>
      <c r="D25" s="18">
        <f>15000</f>
        <v>15000</v>
      </c>
      <c r="E25" s="18">
        <f t="shared" si="0"/>
        <v>-11157</v>
      </c>
      <c r="F25" s="20"/>
    </row>
    <row r="26" s="5" customFormat="1" ht="16" customHeight="1">
      <c r="A26" s="16">
        <v>10306</v>
      </c>
      <c r="B26" s="17" t="s">
        <v>30</v>
      </c>
      <c r="C26" s="18">
        <v>0</v>
      </c>
      <c r="D26" s="18">
        <v>0</v>
      </c>
      <c r="E26" s="18">
        <f t="shared" si="0"/>
        <v>0</v>
      </c>
      <c r="F26" s="19"/>
    </row>
    <row r="27" s="5" customFormat="1" ht="16" customHeight="1">
      <c r="A27" s="16">
        <v>10307</v>
      </c>
      <c r="B27" s="17" t="s">
        <v>31</v>
      </c>
      <c r="C27" s="18">
        <v>11849</v>
      </c>
      <c r="D27" s="18">
        <v>12000</v>
      </c>
      <c r="E27" s="18">
        <f t="shared" si="0"/>
        <v>151</v>
      </c>
      <c r="F27" s="19"/>
    </row>
    <row r="28" s="5" customFormat="1" ht="16" customHeight="1">
      <c r="A28" s="16">
        <v>10308</v>
      </c>
      <c r="B28" s="17" t="s">
        <v>32</v>
      </c>
      <c r="C28" s="18">
        <v>4</v>
      </c>
      <c r="D28" s="18">
        <v>10</v>
      </c>
      <c r="E28" s="18">
        <f t="shared" si="0"/>
        <v>6</v>
      </c>
      <c r="F28" s="19"/>
    </row>
    <row r="29" s="5" customFormat="1" ht="30" customHeight="1">
      <c r="A29" s="16">
        <v>10309</v>
      </c>
      <c r="B29" s="17" t="s">
        <v>33</v>
      </c>
      <c r="C29" s="18">
        <v>4865</v>
      </c>
      <c r="D29" s="18">
        <v>10000</v>
      </c>
      <c r="E29" s="18">
        <f t="shared" si="0"/>
        <v>5135</v>
      </c>
      <c r="F29" s="20"/>
    </row>
    <row r="30" s="5" customFormat="1" ht="16" customHeight="1">
      <c r="A30" s="16">
        <v>10399</v>
      </c>
      <c r="B30" s="17" t="s">
        <v>34</v>
      </c>
      <c r="C30" s="18">
        <v>799</v>
      </c>
      <c r="D30" s="18">
        <v>500</v>
      </c>
      <c r="E30" s="18">
        <f t="shared" si="0"/>
        <v>-299</v>
      </c>
      <c r="F30" s="21"/>
    </row>
    <row r="31" s="22" customFormat="1" ht="16" customHeight="1">
      <c r="A31" s="13">
        <v>110</v>
      </c>
      <c r="B31" s="23" t="s">
        <v>35</v>
      </c>
      <c r="C31" s="14">
        <f>XFD32+XFD34+XFD72+XFD94+XFD97+XFD99+XFD105+XFD111</f>
        <v>274128</v>
      </c>
      <c r="D31" s="14">
        <f>XFD32+XFD34+XFD72+XFD94+XFD97+XFD99+XFD105+XFD111</f>
        <v>369416</v>
      </c>
      <c r="E31" s="14">
        <f t="shared" si="0"/>
        <v>95288</v>
      </c>
      <c r="F31" s="24"/>
    </row>
    <row r="32" s="5" customFormat="1" ht="16" customHeight="1">
      <c r="A32" s="16">
        <v>11001</v>
      </c>
      <c r="B32" s="25" t="s">
        <v>36</v>
      </c>
      <c r="C32" s="18">
        <f>SUM(XFD33)</f>
        <v>19067</v>
      </c>
      <c r="D32" s="18">
        <f>SUM(XFD33)</f>
        <v>19067</v>
      </c>
      <c r="E32" s="18">
        <f t="shared" si="0"/>
        <v>0</v>
      </c>
      <c r="F32" s="21"/>
    </row>
    <row r="33" s="5" customFormat="1" ht="16" customHeight="1">
      <c r="A33" s="16">
        <v>1100199</v>
      </c>
      <c r="B33" s="25" t="s">
        <v>37</v>
      </c>
      <c r="C33" s="18">
        <v>19067</v>
      </c>
      <c r="D33" s="18">
        <v>19067</v>
      </c>
      <c r="E33" s="18">
        <f t="shared" si="0"/>
        <v>0</v>
      </c>
      <c r="F33" s="21"/>
    </row>
    <row r="34" s="5" customFormat="1" ht="16" customHeight="1">
      <c r="A34" s="16">
        <v>11002</v>
      </c>
      <c r="B34" s="25" t="s">
        <v>38</v>
      </c>
      <c r="C34" s="18">
        <f>SUM(XFD35:XFD71)</f>
        <v>143062</v>
      </c>
      <c r="D34" s="18">
        <f>SUM(XFD35:XFD71)</f>
        <v>198252</v>
      </c>
      <c r="E34" s="18">
        <f t="shared" si="0"/>
        <v>55190</v>
      </c>
      <c r="F34" s="21"/>
    </row>
    <row r="35" s="5" customFormat="1" ht="16" customHeight="1">
      <c r="A35" s="16">
        <v>1100201</v>
      </c>
      <c r="B35" s="25" t="s">
        <v>39</v>
      </c>
      <c r="C35" s="18"/>
      <c r="D35" s="18"/>
      <c r="E35" s="18">
        <f t="shared" si="0"/>
        <v>0</v>
      </c>
      <c r="F35" s="21"/>
    </row>
    <row r="36" s="5" customFormat="1" ht="16" customHeight="1">
      <c r="A36" s="16">
        <v>1100202</v>
      </c>
      <c r="B36" s="25" t="s">
        <v>40</v>
      </c>
      <c r="C36" s="18">
        <v>19126</v>
      </c>
      <c r="D36" s="18">
        <v>19126</v>
      </c>
      <c r="E36" s="18">
        <f t="shared" si="0"/>
        <v>0</v>
      </c>
      <c r="F36" s="21"/>
    </row>
    <row r="37" s="5" customFormat="1" ht="16" customHeight="1">
      <c r="A37" s="16">
        <v>1100207</v>
      </c>
      <c r="B37" s="25" t="s">
        <v>41</v>
      </c>
      <c r="C37" s="18">
        <v>13628</v>
      </c>
      <c r="D37" s="18">
        <v>13628</v>
      </c>
      <c r="E37" s="18">
        <f t="shared" si="0"/>
        <v>0</v>
      </c>
      <c r="F37" s="21"/>
    </row>
    <row r="38" s="5" customFormat="1" ht="16" customHeight="1">
      <c r="A38" s="16">
        <v>1100208</v>
      </c>
      <c r="B38" s="25" t="s">
        <v>42</v>
      </c>
      <c r="C38" s="18">
        <v>-9794</v>
      </c>
      <c r="D38" s="18">
        <v>-9794</v>
      </c>
      <c r="E38" s="18">
        <f t="shared" ref="E38:E101" si="1">XFD38-XFD38</f>
        <v>0</v>
      </c>
      <c r="F38" s="21"/>
      <c r="G38" s="5"/>
    </row>
    <row r="39" s="5" customFormat="1" ht="16" customHeight="1">
      <c r="A39" s="16">
        <v>1100220</v>
      </c>
      <c r="B39" s="25" t="s">
        <v>43</v>
      </c>
      <c r="C39" s="18"/>
      <c r="D39" s="18"/>
      <c r="E39" s="18">
        <f t="shared" si="1"/>
        <v>0</v>
      </c>
      <c r="F39" s="21"/>
    </row>
    <row r="40" s="5" customFormat="1" ht="16" customHeight="1">
      <c r="A40" s="16">
        <v>1100221</v>
      </c>
      <c r="B40" s="25" t="s">
        <v>44</v>
      </c>
      <c r="C40" s="18"/>
      <c r="D40" s="18"/>
      <c r="E40" s="18">
        <f t="shared" si="1"/>
        <v>0</v>
      </c>
      <c r="F40" s="21"/>
    </row>
    <row r="41" s="5" customFormat="1" ht="16" customHeight="1">
      <c r="A41" s="16">
        <v>1100222</v>
      </c>
      <c r="B41" s="25" t="s">
        <v>45</v>
      </c>
      <c r="C41" s="18"/>
      <c r="D41" s="18"/>
      <c r="E41" s="18">
        <f t="shared" si="1"/>
        <v>0</v>
      </c>
      <c r="F41" s="21"/>
    </row>
    <row r="42" s="5" customFormat="1" ht="16" customHeight="1">
      <c r="A42" s="16">
        <v>1100225</v>
      </c>
      <c r="B42" s="25" t="s">
        <v>46</v>
      </c>
      <c r="C42" s="18"/>
      <c r="D42" s="18"/>
      <c r="E42" s="18">
        <f t="shared" si="1"/>
        <v>0</v>
      </c>
      <c r="F42" s="21"/>
    </row>
    <row r="43" s="5" customFormat="1" ht="16" customHeight="1">
      <c r="A43" s="16">
        <v>1100226</v>
      </c>
      <c r="B43" s="25" t="s">
        <v>47</v>
      </c>
      <c r="C43" s="18"/>
      <c r="D43" s="18"/>
      <c r="E43" s="18">
        <f t="shared" si="1"/>
        <v>0</v>
      </c>
      <c r="F43" s="21"/>
    </row>
    <row r="44" s="5" customFormat="1" ht="16" customHeight="1">
      <c r="A44" s="16">
        <v>1100227</v>
      </c>
      <c r="B44" s="25" t="s">
        <v>48</v>
      </c>
      <c r="C44" s="26">
        <v>18068</v>
      </c>
      <c r="D44" s="26">
        <v>21291</v>
      </c>
      <c r="E44" s="18">
        <f t="shared" si="1"/>
        <v>3223</v>
      </c>
      <c r="F44" s="21"/>
      <c r="G44" s="5"/>
    </row>
    <row r="45" s="5" customFormat="1" ht="16" customHeight="1">
      <c r="A45" s="16">
        <v>1100228</v>
      </c>
      <c r="B45" s="25" t="s">
        <v>49</v>
      </c>
      <c r="C45" s="18"/>
      <c r="D45" s="18"/>
      <c r="E45" s="18">
        <f t="shared" si="1"/>
        <v>0</v>
      </c>
      <c r="F45" s="21"/>
    </row>
    <row r="46" s="5" customFormat="1" ht="16" customHeight="1">
      <c r="A46" s="16" t="s">
        <v>50</v>
      </c>
      <c r="B46" s="19" t="s">
        <v>51</v>
      </c>
      <c r="C46" s="18"/>
      <c r="D46" s="18">
        <v>43</v>
      </c>
      <c r="E46" s="18">
        <f t="shared" si="1"/>
        <v>43</v>
      </c>
      <c r="F46" s="21"/>
    </row>
    <row r="47" s="5" customFormat="1" ht="16" customHeight="1">
      <c r="A47" s="16">
        <v>1100231</v>
      </c>
      <c r="B47" s="25" t="s">
        <v>52</v>
      </c>
      <c r="C47" s="18"/>
      <c r="D47" s="18">
        <v>898</v>
      </c>
      <c r="E47" s="18">
        <f t="shared" si="1"/>
        <v>898</v>
      </c>
      <c r="F47" s="21"/>
    </row>
    <row r="48" s="5" customFormat="1" ht="16" customHeight="1">
      <c r="A48" s="16">
        <v>1100241</v>
      </c>
      <c r="B48" s="25" t="s">
        <v>53</v>
      </c>
      <c r="C48" s="18"/>
      <c r="D48" s="18"/>
      <c r="E48" s="18">
        <f t="shared" si="1"/>
        <v>0</v>
      </c>
      <c r="F48" s="21"/>
    </row>
    <row r="49" s="5" customFormat="1" ht="16" customHeight="1">
      <c r="A49" s="16">
        <v>1100242</v>
      </c>
      <c r="B49" s="25" t="s">
        <v>54</v>
      </c>
      <c r="C49" s="18"/>
      <c r="D49" s="18"/>
      <c r="E49" s="18">
        <f t="shared" si="1"/>
        <v>0</v>
      </c>
      <c r="F49" s="21"/>
    </row>
    <row r="50" s="5" customFormat="1" ht="16" customHeight="1">
      <c r="A50" s="16">
        <v>1100243</v>
      </c>
      <c r="B50" s="25" t="s">
        <v>55</v>
      </c>
      <c r="C50" s="18"/>
      <c r="D50" s="18"/>
      <c r="E50" s="18">
        <f t="shared" si="1"/>
        <v>0</v>
      </c>
      <c r="F50" s="21"/>
    </row>
    <row r="51" s="5" customFormat="1" ht="16" customHeight="1">
      <c r="A51" s="16">
        <v>1100244</v>
      </c>
      <c r="B51" s="25" t="s">
        <v>56</v>
      </c>
      <c r="C51" s="18">
        <v>160</v>
      </c>
      <c r="D51" s="18">
        <v>2548</v>
      </c>
      <c r="E51" s="18">
        <f t="shared" si="1"/>
        <v>2388</v>
      </c>
      <c r="F51" s="21"/>
    </row>
    <row r="52" s="5" customFormat="1" ht="16" customHeight="1">
      <c r="A52" s="16">
        <v>1100245</v>
      </c>
      <c r="B52" s="25" t="s">
        <v>57</v>
      </c>
      <c r="C52" s="18">
        <v>1979</v>
      </c>
      <c r="D52" s="18">
        <v>4104</v>
      </c>
      <c r="E52" s="18">
        <f t="shared" si="1"/>
        <v>2125</v>
      </c>
      <c r="F52" s="21"/>
    </row>
    <row r="53" s="5" customFormat="1" ht="16" customHeight="1">
      <c r="A53" s="16">
        <v>1100246</v>
      </c>
      <c r="B53" s="25" t="s">
        <v>58</v>
      </c>
      <c r="C53" s="18"/>
      <c r="D53" s="18"/>
      <c r="E53" s="18">
        <f t="shared" si="1"/>
        <v>0</v>
      </c>
      <c r="F53" s="21"/>
    </row>
    <row r="54" s="5" customFormat="1" ht="16" customHeight="1">
      <c r="A54" s="16">
        <v>1100247</v>
      </c>
      <c r="B54" s="25" t="s">
        <v>59</v>
      </c>
      <c r="C54" s="18">
        <v>502</v>
      </c>
      <c r="D54" s="18">
        <v>1619</v>
      </c>
      <c r="E54" s="18">
        <f t="shared" si="1"/>
        <v>1117</v>
      </c>
      <c r="F54" s="21"/>
    </row>
    <row r="55" s="5" customFormat="1" ht="16" customHeight="1">
      <c r="A55" s="16">
        <v>1100248</v>
      </c>
      <c r="B55" s="25" t="s">
        <v>60</v>
      </c>
      <c r="C55" s="18">
        <v>4278</v>
      </c>
      <c r="D55" s="18">
        <v>10302</v>
      </c>
      <c r="E55" s="18">
        <f t="shared" si="1"/>
        <v>6024</v>
      </c>
      <c r="F55" s="21"/>
    </row>
    <row r="56" s="5" customFormat="1" ht="16" customHeight="1">
      <c r="A56" s="16">
        <v>1100249</v>
      </c>
      <c r="B56" s="25" t="s">
        <v>61</v>
      </c>
      <c r="C56" s="18">
        <f>56850+3906</f>
        <v>60756</v>
      </c>
      <c r="D56" s="18">
        <v>88752</v>
      </c>
      <c r="E56" s="18">
        <f t="shared" si="1"/>
        <v>27996</v>
      </c>
      <c r="F56" s="21"/>
    </row>
    <row r="57" s="5" customFormat="1" ht="16" customHeight="1">
      <c r="A57" s="16">
        <v>1100250</v>
      </c>
      <c r="B57" s="25" t="s">
        <v>62</v>
      </c>
      <c r="C57" s="18">
        <v>15165</v>
      </c>
      <c r="D57" s="18">
        <v>16639</v>
      </c>
      <c r="E57" s="18">
        <f t="shared" si="1"/>
        <v>1474</v>
      </c>
      <c r="F57" s="21"/>
    </row>
    <row r="58" s="5" customFormat="1" ht="16" customHeight="1">
      <c r="A58" s="16">
        <v>1100251</v>
      </c>
      <c r="B58" s="25" t="s">
        <v>63</v>
      </c>
      <c r="C58" s="18"/>
      <c r="D58" s="18"/>
      <c r="E58" s="18">
        <f t="shared" si="1"/>
        <v>0</v>
      </c>
      <c r="F58" s="21"/>
    </row>
    <row r="59" s="5" customFormat="1" ht="16" customHeight="1">
      <c r="A59" s="16">
        <v>1100252</v>
      </c>
      <c r="B59" s="25" t="s">
        <v>64</v>
      </c>
      <c r="C59" s="18">
        <v>2136</v>
      </c>
      <c r="D59" s="18">
        <v>2235</v>
      </c>
      <c r="E59" s="18">
        <f t="shared" si="1"/>
        <v>99</v>
      </c>
      <c r="F59" s="21"/>
    </row>
    <row r="60" s="5" customFormat="1" ht="16" customHeight="1">
      <c r="A60" s="16">
        <v>1100253</v>
      </c>
      <c r="B60" s="25" t="s">
        <v>65</v>
      </c>
      <c r="C60" s="18">
        <v>4826</v>
      </c>
      <c r="D60" s="18">
        <v>19475</v>
      </c>
      <c r="E60" s="18">
        <f t="shared" si="1"/>
        <v>14649</v>
      </c>
      <c r="F60" s="21"/>
    </row>
    <row r="61" s="5" customFormat="1" ht="16" customHeight="1">
      <c r="A61" s="16">
        <v>1100254</v>
      </c>
      <c r="B61" s="25" t="s">
        <v>66</v>
      </c>
      <c r="C61" s="18"/>
      <c r="D61" s="18"/>
      <c r="E61" s="18">
        <f t="shared" si="1"/>
        <v>0</v>
      </c>
      <c r="F61" s="21"/>
    </row>
    <row r="62" s="5" customFormat="1" ht="16" customHeight="1">
      <c r="A62" s="16">
        <v>1100255</v>
      </c>
      <c r="B62" s="25" t="s">
        <v>67</v>
      </c>
      <c r="C62" s="18"/>
      <c r="D62" s="18"/>
      <c r="E62" s="18">
        <f t="shared" si="1"/>
        <v>0</v>
      </c>
      <c r="F62" s="21"/>
    </row>
    <row r="63" s="5" customFormat="1" ht="16" customHeight="1">
      <c r="A63" s="16">
        <v>1100256</v>
      </c>
      <c r="B63" s="25" t="s">
        <v>68</v>
      </c>
      <c r="C63" s="18"/>
      <c r="D63" s="18"/>
      <c r="E63" s="18">
        <f t="shared" si="1"/>
        <v>0</v>
      </c>
      <c r="F63" s="21"/>
    </row>
    <row r="64" s="5" customFormat="1" ht="16" customHeight="1">
      <c r="A64" s="16">
        <v>1100257</v>
      </c>
      <c r="B64" s="25" t="s">
        <v>69</v>
      </c>
      <c r="C64" s="18"/>
      <c r="D64" s="18"/>
      <c r="E64" s="18">
        <f t="shared" si="1"/>
        <v>0</v>
      </c>
      <c r="F64" s="21"/>
    </row>
    <row r="65" s="5" customFormat="1" ht="16" customHeight="1">
      <c r="A65" s="16">
        <v>1100258</v>
      </c>
      <c r="B65" s="25" t="s">
        <v>70</v>
      </c>
      <c r="C65" s="18">
        <v>657</v>
      </c>
      <c r="D65" s="18">
        <v>726</v>
      </c>
      <c r="E65" s="18">
        <f t="shared" si="1"/>
        <v>69</v>
      </c>
      <c r="F65" s="21"/>
    </row>
    <row r="66" s="5" customFormat="1" ht="16" customHeight="1">
      <c r="A66" s="16">
        <v>1100259</v>
      </c>
      <c r="B66" s="25" t="s">
        <v>71</v>
      </c>
      <c r="C66" s="18"/>
      <c r="D66" s="18">
        <v>656</v>
      </c>
      <c r="E66" s="18">
        <f t="shared" si="1"/>
        <v>656</v>
      </c>
      <c r="F66" s="21"/>
    </row>
    <row r="67" s="5" customFormat="1" ht="16" customHeight="1">
      <c r="A67" s="16">
        <v>1100260</v>
      </c>
      <c r="B67" s="25" t="s">
        <v>72</v>
      </c>
      <c r="C67" s="18"/>
      <c r="D67" s="18">
        <v>199</v>
      </c>
      <c r="E67" s="18">
        <f t="shared" si="1"/>
        <v>199</v>
      </c>
      <c r="F67" s="21"/>
    </row>
    <row r="68" s="5" customFormat="1" ht="16" customHeight="1">
      <c r="A68" s="16">
        <v>1100269</v>
      </c>
      <c r="B68" s="25" t="s">
        <v>73</v>
      </c>
      <c r="C68" s="18"/>
      <c r="D68" s="18"/>
      <c r="E68" s="18">
        <f t="shared" si="1"/>
        <v>0</v>
      </c>
      <c r="F68" s="21"/>
    </row>
    <row r="69" s="5" customFormat="1" ht="16" customHeight="1">
      <c r="A69" s="16">
        <v>1100296</v>
      </c>
      <c r="B69" s="27" t="s">
        <v>74</v>
      </c>
      <c r="C69" s="18"/>
      <c r="D69" s="18">
        <v>2186</v>
      </c>
      <c r="E69" s="18">
        <f t="shared" si="1"/>
        <v>2186</v>
      </c>
      <c r="F69" s="21"/>
    </row>
    <row r="70" s="5" customFormat="1" ht="16" customHeight="1">
      <c r="A70" s="16">
        <v>1100297</v>
      </c>
      <c r="B70" s="27" t="s">
        <v>75</v>
      </c>
      <c r="C70" s="18"/>
      <c r="D70" s="18">
        <v>2044</v>
      </c>
      <c r="E70" s="18">
        <f t="shared" si="1"/>
        <v>2044</v>
      </c>
      <c r="F70" s="21"/>
    </row>
    <row r="71" s="5" customFormat="1" ht="16" customHeight="1">
      <c r="A71" s="16">
        <v>1100299</v>
      </c>
      <c r="B71" s="25" t="s">
        <v>76</v>
      </c>
      <c r="C71" s="18">
        <f>15481-3906</f>
        <v>11575</v>
      </c>
      <c r="D71" s="18">
        <v>1575</v>
      </c>
      <c r="E71" s="18">
        <f t="shared" si="1"/>
        <v>-10000</v>
      </c>
      <c r="F71" s="21"/>
    </row>
    <row r="72" s="5" customFormat="1" ht="16" customHeight="1">
      <c r="A72" s="16">
        <v>11003</v>
      </c>
      <c r="B72" s="25" t="s">
        <v>77</v>
      </c>
      <c r="C72" s="18">
        <f>SUM(XFD73:XFD93)</f>
        <v>21317</v>
      </c>
      <c r="D72" s="18">
        <f>SUM(XFD73:XFD93)</f>
        <v>15164</v>
      </c>
      <c r="E72" s="18">
        <f t="shared" si="1"/>
        <v>-6153</v>
      </c>
      <c r="F72" s="21"/>
    </row>
    <row r="73" s="5" customFormat="1" ht="16" customHeight="1">
      <c r="A73" s="16">
        <v>1100301</v>
      </c>
      <c r="B73" s="25" t="s">
        <v>78</v>
      </c>
      <c r="C73" s="18">
        <v>110</v>
      </c>
      <c r="D73" s="18">
        <v>486</v>
      </c>
      <c r="E73" s="18">
        <f t="shared" si="1"/>
        <v>376</v>
      </c>
      <c r="F73" s="21"/>
    </row>
    <row r="74" s="5" customFormat="1" ht="16" customHeight="1">
      <c r="A74" s="16">
        <v>1100302</v>
      </c>
      <c r="B74" s="25" t="s">
        <v>79</v>
      </c>
      <c r="C74" s="18"/>
      <c r="D74" s="18"/>
      <c r="E74" s="18">
        <f t="shared" si="1"/>
        <v>0</v>
      </c>
      <c r="F74" s="21"/>
    </row>
    <row r="75" s="5" customFormat="1" ht="16" customHeight="1">
      <c r="A75" s="16">
        <v>1100303</v>
      </c>
      <c r="B75" s="25" t="s">
        <v>80</v>
      </c>
      <c r="C75" s="18">
        <v>20</v>
      </c>
      <c r="D75" s="18">
        <v>45</v>
      </c>
      <c r="E75" s="18">
        <f t="shared" si="1"/>
        <v>25</v>
      </c>
      <c r="F75" s="21"/>
    </row>
    <row r="76" s="5" customFormat="1" ht="16" customHeight="1">
      <c r="A76" s="16">
        <v>1100304</v>
      </c>
      <c r="B76" s="25" t="s">
        <v>81</v>
      </c>
      <c r="C76" s="18"/>
      <c r="D76" s="18"/>
      <c r="E76" s="18">
        <f t="shared" si="1"/>
        <v>0</v>
      </c>
      <c r="F76" s="21"/>
    </row>
    <row r="77" s="5" customFormat="1" ht="16" customHeight="1">
      <c r="A77" s="16">
        <v>1100305</v>
      </c>
      <c r="B77" s="25" t="s">
        <v>82</v>
      </c>
      <c r="C77" s="18">
        <v>3</v>
      </c>
      <c r="D77" s="18"/>
      <c r="E77" s="18">
        <f t="shared" si="1"/>
        <v>-3</v>
      </c>
      <c r="F77" s="21"/>
    </row>
    <row r="78" s="5" customFormat="1" ht="16" customHeight="1">
      <c r="A78" s="16">
        <v>1100306</v>
      </c>
      <c r="B78" s="25" t="s">
        <v>83</v>
      </c>
      <c r="C78" s="18">
        <v>200</v>
      </c>
      <c r="D78" s="18">
        <v>100</v>
      </c>
      <c r="E78" s="18">
        <f t="shared" si="1"/>
        <v>-100</v>
      </c>
      <c r="F78" s="21"/>
    </row>
    <row r="79" s="5" customFormat="1" ht="16" customHeight="1">
      <c r="A79" s="16">
        <v>1100307</v>
      </c>
      <c r="B79" s="25" t="s">
        <v>84</v>
      </c>
      <c r="C79" s="18">
        <v>3</v>
      </c>
      <c r="D79" s="18">
        <v>560</v>
      </c>
      <c r="E79" s="18">
        <f t="shared" si="1"/>
        <v>557</v>
      </c>
      <c r="F79" s="21"/>
    </row>
    <row r="80" s="5" customFormat="1" ht="16" customHeight="1">
      <c r="A80" s="16">
        <v>1100308</v>
      </c>
      <c r="B80" s="25" t="s">
        <v>85</v>
      </c>
      <c r="C80" s="18">
        <v>360</v>
      </c>
      <c r="D80" s="18">
        <v>80</v>
      </c>
      <c r="E80" s="18">
        <f t="shared" si="1"/>
        <v>-280</v>
      </c>
      <c r="F80" s="21"/>
    </row>
    <row r="81" s="5" customFormat="1" ht="16" customHeight="1">
      <c r="A81" s="16">
        <v>1100310</v>
      </c>
      <c r="B81" s="25" t="s">
        <v>86</v>
      </c>
      <c r="C81" s="18">
        <v>8333</v>
      </c>
      <c r="D81" s="18">
        <v>1119</v>
      </c>
      <c r="E81" s="18">
        <f t="shared" si="1"/>
        <v>-7214</v>
      </c>
      <c r="F81" s="21"/>
    </row>
    <row r="82" s="5" customFormat="1" ht="16" customHeight="1">
      <c r="A82" s="16">
        <v>1100311</v>
      </c>
      <c r="B82" s="25" t="s">
        <v>87</v>
      </c>
      <c r="C82" s="18">
        <v>1363</v>
      </c>
      <c r="D82" s="18">
        <v>2998</v>
      </c>
      <c r="E82" s="18">
        <f t="shared" si="1"/>
        <v>1635</v>
      </c>
      <c r="F82" s="21"/>
    </row>
    <row r="83" s="5" customFormat="1" ht="16" customHeight="1">
      <c r="A83" s="16">
        <v>1100312</v>
      </c>
      <c r="B83" s="25" t="s">
        <v>88</v>
      </c>
      <c r="C83" s="18">
        <v>330</v>
      </c>
      <c r="D83" s="18">
        <v>2256</v>
      </c>
      <c r="E83" s="18">
        <f t="shared" si="1"/>
        <v>1926</v>
      </c>
      <c r="F83" s="21"/>
    </row>
    <row r="84" s="5" customFormat="1" ht="16" customHeight="1">
      <c r="A84" s="16">
        <v>1100313</v>
      </c>
      <c r="B84" s="25" t="s">
        <v>89</v>
      </c>
      <c r="C84" s="18">
        <v>19</v>
      </c>
      <c r="D84" s="18">
        <v>919</v>
      </c>
      <c r="E84" s="18">
        <f t="shared" si="1"/>
        <v>900</v>
      </c>
      <c r="F84" s="21"/>
    </row>
    <row r="85" s="5" customFormat="1" ht="16" customHeight="1">
      <c r="A85" s="16">
        <v>1100314</v>
      </c>
      <c r="B85" s="25" t="s">
        <v>90</v>
      </c>
      <c r="C85" s="18"/>
      <c r="D85" s="18"/>
      <c r="E85" s="18">
        <f t="shared" si="1"/>
        <v>0</v>
      </c>
      <c r="F85" s="21"/>
    </row>
    <row r="86" s="5" customFormat="1" ht="16" customHeight="1">
      <c r="A86" s="16">
        <v>1100315</v>
      </c>
      <c r="B86" s="25" t="s">
        <v>91</v>
      </c>
      <c r="C86" s="18">
        <v>1382</v>
      </c>
      <c r="D86" s="18">
        <v>3123</v>
      </c>
      <c r="E86" s="18">
        <f t="shared" si="1"/>
        <v>1741</v>
      </c>
      <c r="F86" s="21"/>
    </row>
    <row r="87" s="5" customFormat="1" ht="16" customHeight="1">
      <c r="A87" s="16">
        <v>1100316</v>
      </c>
      <c r="B87" s="25" t="s">
        <v>92</v>
      </c>
      <c r="C87" s="18">
        <v>2538</v>
      </c>
      <c r="D87" s="18">
        <v>2981</v>
      </c>
      <c r="E87" s="18">
        <f t="shared" si="1"/>
        <v>443</v>
      </c>
      <c r="F87" s="21"/>
    </row>
    <row r="88" s="5" customFormat="1" ht="16" customHeight="1">
      <c r="A88" s="16">
        <v>1100317</v>
      </c>
      <c r="B88" s="25" t="s">
        <v>93</v>
      </c>
      <c r="C88" s="18"/>
      <c r="D88" s="18"/>
      <c r="E88" s="18">
        <f t="shared" si="1"/>
        <v>0</v>
      </c>
      <c r="F88" s="21"/>
    </row>
    <row r="89" s="5" customFormat="1" ht="16" customHeight="1">
      <c r="A89" s="16">
        <v>1100320</v>
      </c>
      <c r="B89" s="25" t="s">
        <v>94</v>
      </c>
      <c r="C89" s="18"/>
      <c r="D89" s="18">
        <v>56</v>
      </c>
      <c r="E89" s="18">
        <f t="shared" si="1"/>
        <v>56</v>
      </c>
      <c r="F89" s="21"/>
    </row>
    <row r="90" s="5" customFormat="1" ht="16" customHeight="1">
      <c r="A90" s="16">
        <v>1100321</v>
      </c>
      <c r="B90" s="25" t="s">
        <v>95</v>
      </c>
      <c r="C90" s="18">
        <v>2848</v>
      </c>
      <c r="D90" s="18"/>
      <c r="E90" s="18">
        <f t="shared" si="1"/>
        <v>-2848</v>
      </c>
      <c r="F90" s="21"/>
    </row>
    <row r="91" s="5" customFormat="1" ht="16" customHeight="1">
      <c r="A91" s="16">
        <v>1100322</v>
      </c>
      <c r="B91" s="25" t="s">
        <v>96</v>
      </c>
      <c r="C91" s="18">
        <v>23</v>
      </c>
      <c r="D91" s="18"/>
      <c r="E91" s="18">
        <f t="shared" si="1"/>
        <v>-23</v>
      </c>
      <c r="F91" s="21"/>
    </row>
    <row r="92" s="5" customFormat="1" ht="16" customHeight="1">
      <c r="A92" s="16">
        <v>1100324</v>
      </c>
      <c r="B92" s="16" t="s">
        <v>97</v>
      </c>
      <c r="C92" s="18">
        <v>580</v>
      </c>
      <c r="D92" s="18">
        <v>441</v>
      </c>
      <c r="E92" s="18">
        <f t="shared" si="1"/>
        <v>-139</v>
      </c>
      <c r="F92" s="21"/>
    </row>
    <row r="93" s="5" customFormat="1" ht="16" customHeight="1">
      <c r="A93" s="16">
        <v>1100399</v>
      </c>
      <c r="B93" s="25" t="s">
        <v>98</v>
      </c>
      <c r="C93" s="18">
        <v>3205</v>
      </c>
      <c r="D93" s="18"/>
      <c r="E93" s="18">
        <f t="shared" si="1"/>
        <v>-3205</v>
      </c>
      <c r="F93" s="21"/>
    </row>
    <row r="94" s="5" customFormat="1" ht="16" customHeight="1">
      <c r="A94" s="16">
        <v>11006</v>
      </c>
      <c r="B94" s="25" t="s">
        <v>99</v>
      </c>
      <c r="C94" s="18">
        <f>XFD95+XFD96</f>
        <v>5536</v>
      </c>
      <c r="D94" s="18">
        <f>XFD95+XFD96</f>
        <v>5536</v>
      </c>
      <c r="E94" s="18">
        <f t="shared" si="1"/>
        <v>0</v>
      </c>
      <c r="F94" s="21"/>
    </row>
    <row r="95" s="5" customFormat="1" ht="16" customHeight="1">
      <c r="A95" s="16">
        <v>1100601</v>
      </c>
      <c r="B95" s="25" t="s">
        <v>100</v>
      </c>
      <c r="C95" s="18">
        <v>5536</v>
      </c>
      <c r="D95" s="18">
        <v>5536</v>
      </c>
      <c r="E95" s="18">
        <f t="shared" si="1"/>
        <v>0</v>
      </c>
      <c r="F95" s="21"/>
    </row>
    <row r="96" s="5" customFormat="1" ht="16" customHeight="1">
      <c r="A96" s="16">
        <v>1100602</v>
      </c>
      <c r="B96" s="25" t="s">
        <v>101</v>
      </c>
      <c r="C96" s="18"/>
      <c r="D96" s="18"/>
      <c r="E96" s="18">
        <f t="shared" si="1"/>
        <v>0</v>
      </c>
      <c r="F96" s="21"/>
    </row>
    <row r="97" s="5" customFormat="1" ht="16" customHeight="1">
      <c r="A97" s="16">
        <v>11008</v>
      </c>
      <c r="B97" s="25" t="s">
        <v>102</v>
      </c>
      <c r="C97" s="18">
        <f>SUM(XFD98)</f>
        <v>22000</v>
      </c>
      <c r="D97" s="18">
        <f>SUM(XFD98)</f>
        <v>37606</v>
      </c>
      <c r="E97" s="18">
        <f t="shared" si="1"/>
        <v>15606</v>
      </c>
      <c r="F97" s="21"/>
    </row>
    <row r="98" s="5" customFormat="1" ht="16" customHeight="1">
      <c r="A98" s="16"/>
      <c r="B98" s="25" t="s">
        <v>103</v>
      </c>
      <c r="C98" s="18">
        <v>22000</v>
      </c>
      <c r="D98" s="18">
        <v>37606</v>
      </c>
      <c r="E98" s="18">
        <f t="shared" si="1"/>
        <v>15606</v>
      </c>
      <c r="F98" s="21"/>
      <c r="G98" s="5"/>
    </row>
    <row r="99" s="5" customFormat="1" ht="16" customHeight="1">
      <c r="A99" s="16">
        <v>11009</v>
      </c>
      <c r="B99" s="25" t="s">
        <v>104</v>
      </c>
      <c r="C99" s="18">
        <f>XFD100</f>
        <v>36509</v>
      </c>
      <c r="D99" s="18">
        <f>XFD100</f>
        <v>68503</v>
      </c>
      <c r="E99" s="18">
        <f t="shared" si="1"/>
        <v>31994</v>
      </c>
      <c r="F99" s="21"/>
    </row>
    <row r="100" s="5" customFormat="1" ht="16" customHeight="1">
      <c r="A100" s="16">
        <v>1100901</v>
      </c>
      <c r="B100" s="25" t="s">
        <v>105</v>
      </c>
      <c r="C100" s="18">
        <f>SUM(XFD101:XFD104)</f>
        <v>36509</v>
      </c>
      <c r="D100" s="18">
        <f>SUM(XFD101:XFD104)</f>
        <v>68503</v>
      </c>
      <c r="E100" s="18">
        <f t="shared" si="1"/>
        <v>31994</v>
      </c>
      <c r="F100" s="21"/>
    </row>
    <row r="101" s="5" customFormat="1" ht="33" customHeight="1">
      <c r="A101" s="16">
        <v>110090102</v>
      </c>
      <c r="B101" s="25" t="s">
        <v>106</v>
      </c>
      <c r="C101" s="18">
        <v>15033</v>
      </c>
      <c r="D101" s="18">
        <v>22000</v>
      </c>
      <c r="E101" s="18">
        <f t="shared" si="1"/>
        <v>6967</v>
      </c>
      <c r="F101" s="20"/>
    </row>
    <row r="102" s="5" customFormat="1" ht="33" customHeight="1">
      <c r="A102" s="16">
        <v>110090103</v>
      </c>
      <c r="B102" s="25" t="s">
        <v>107</v>
      </c>
      <c r="C102" s="18">
        <v>1968</v>
      </c>
      <c r="D102" s="18">
        <v>4043</v>
      </c>
      <c r="E102" s="18">
        <f t="shared" ref="E102:E113" si="2">XFD102-XFD102</f>
        <v>2075</v>
      </c>
      <c r="F102" s="19"/>
    </row>
    <row r="103" s="5" customFormat="1" ht="18" customHeight="1">
      <c r="A103" s="16">
        <v>110090104</v>
      </c>
      <c r="B103" s="25" t="s">
        <v>108</v>
      </c>
      <c r="C103" s="18"/>
      <c r="D103" s="18"/>
      <c r="E103" s="18">
        <f t="shared" si="2"/>
        <v>0</v>
      </c>
      <c r="F103" s="21"/>
    </row>
    <row r="104" s="5" customFormat="1" ht="30" customHeight="1">
      <c r="A104" s="16">
        <v>110090199</v>
      </c>
      <c r="B104" s="25" t="s">
        <v>109</v>
      </c>
      <c r="C104" s="18">
        <v>19508</v>
      </c>
      <c r="D104" s="18">
        <v>42460</v>
      </c>
      <c r="E104" s="18">
        <f t="shared" si="2"/>
        <v>22952</v>
      </c>
      <c r="F104" s="19"/>
    </row>
    <row r="105" s="5" customFormat="1" ht="18" customHeight="1">
      <c r="A105" s="16">
        <v>11011</v>
      </c>
      <c r="B105" s="25" t="s">
        <v>110</v>
      </c>
      <c r="C105" s="18">
        <f>XFD106</f>
        <v>16637</v>
      </c>
      <c r="D105" s="18">
        <f>XFD106</f>
        <v>15288</v>
      </c>
      <c r="E105" s="18">
        <f t="shared" si="2"/>
        <v>-1349</v>
      </c>
      <c r="F105" s="21"/>
    </row>
    <row r="106" s="5" customFormat="1" ht="18" customHeight="1">
      <c r="A106" s="16">
        <v>1101101</v>
      </c>
      <c r="B106" s="25" t="s">
        <v>111</v>
      </c>
      <c r="C106" s="18">
        <f>XFD107+XFD110</f>
        <v>16637</v>
      </c>
      <c r="D106" s="18">
        <f>XFD107+XFD110</f>
        <v>15288</v>
      </c>
      <c r="E106" s="18">
        <f t="shared" si="2"/>
        <v>-1349</v>
      </c>
      <c r="F106" s="21"/>
    </row>
    <row r="107" s="5" customFormat="1" ht="18" customHeight="1">
      <c r="A107" s="16">
        <v>110110101</v>
      </c>
      <c r="B107" s="17" t="s">
        <v>112</v>
      </c>
      <c r="C107" s="18">
        <f>SUM(XFD108:XFD109)</f>
        <v>16637</v>
      </c>
      <c r="D107" s="18">
        <f>SUM(XFD108:XFD109)</f>
        <v>15288</v>
      </c>
      <c r="E107" s="18">
        <f t="shared" si="2"/>
        <v>-1349</v>
      </c>
      <c r="F107" s="21"/>
    </row>
    <row r="108" s="5" customFormat="1" ht="18" customHeight="1">
      <c r="A108" s="16"/>
      <c r="B108" s="17" t="s">
        <v>113</v>
      </c>
      <c r="C108" s="18"/>
      <c r="D108" s="18">
        <v>9335</v>
      </c>
      <c r="E108" s="18">
        <f t="shared" si="2"/>
        <v>9335</v>
      </c>
      <c r="F108" s="21"/>
    </row>
    <row r="109" s="5" customFormat="1" ht="30" customHeight="1">
      <c r="A109" s="16"/>
      <c r="B109" s="17" t="s">
        <v>114</v>
      </c>
      <c r="C109" s="18">
        <v>16637</v>
      </c>
      <c r="D109" s="18">
        <v>5953</v>
      </c>
      <c r="E109" s="18">
        <f t="shared" si="2"/>
        <v>-10684</v>
      </c>
      <c r="F109" s="19"/>
    </row>
    <row r="110" s="5" customFormat="1" ht="18" customHeight="1">
      <c r="A110" s="16">
        <v>110110103</v>
      </c>
      <c r="B110" s="17" t="s">
        <v>115</v>
      </c>
      <c r="C110" s="18"/>
      <c r="D110" s="18"/>
      <c r="E110" s="18">
        <f t="shared" si="2"/>
        <v>0</v>
      </c>
      <c r="F110" s="21"/>
    </row>
    <row r="111" s="5" customFormat="1" ht="18" customHeight="1">
      <c r="A111" s="16">
        <v>11015</v>
      </c>
      <c r="B111" s="25" t="s">
        <v>116</v>
      </c>
      <c r="C111" s="18">
        <v>10000</v>
      </c>
      <c r="D111" s="18">
        <v>10000</v>
      </c>
      <c r="E111" s="18">
        <f t="shared" si="2"/>
        <v>0</v>
      </c>
      <c r="F111" s="21"/>
    </row>
    <row r="112" s="5" customFormat="1" ht="18" customHeight="1">
      <c r="A112" s="16"/>
      <c r="B112" s="17"/>
      <c r="C112" s="18"/>
      <c r="D112" s="18"/>
      <c r="E112" s="18">
        <f t="shared" si="2"/>
        <v>0</v>
      </c>
      <c r="F112" s="21"/>
    </row>
    <row r="113" s="5" customFormat="1" ht="18" customHeight="1">
      <c r="A113" s="16"/>
      <c r="B113" s="28" t="s">
        <v>117</v>
      </c>
      <c r="C113" s="14">
        <f>XFD5+XFD31</f>
        <v>433630</v>
      </c>
      <c r="D113" s="14">
        <f>XFD5+XFD31</f>
        <v>505124</v>
      </c>
      <c r="E113" s="14">
        <f t="shared" si="2"/>
        <v>71494</v>
      </c>
      <c r="F113" s="21"/>
    </row>
    <row r="114" s="5" customFormat="1">
      <c r="C114" s="29"/>
      <c r="D114" s="29"/>
      <c r="E114" s="29"/>
    </row>
    <row r="115" s="5" customFormat="1">
      <c r="C115" s="29"/>
      <c r="D115" s="29"/>
      <c r="E115" s="29"/>
    </row>
    <row r="116" s="5" customFormat="1">
      <c r="C116" s="29"/>
      <c r="D116" s="29"/>
      <c r="E116" s="29"/>
    </row>
    <row r="117" s="5" customFormat="1">
      <c r="C117" s="29"/>
      <c r="D117" s="29"/>
      <c r="E117" s="29"/>
    </row>
    <row r="118" s="5" customFormat="1">
      <c r="C118" s="29"/>
      <c r="D118" s="29"/>
      <c r="E118" s="29"/>
    </row>
    <row r="119" s="5" customFormat="1">
      <c r="C119" s="29"/>
      <c r="D119" s="29"/>
      <c r="E119" s="29"/>
    </row>
    <row r="120" s="5" customFormat="1">
      <c r="C120" s="29"/>
      <c r="D120" s="29"/>
      <c r="E120" s="29"/>
    </row>
    <row r="121" s="5" customFormat="1">
      <c r="C121" s="29"/>
      <c r="D121" s="29"/>
      <c r="E121" s="29"/>
    </row>
    <row r="122" s="5" customFormat="1">
      <c r="C122" s="29"/>
      <c r="D122" s="29"/>
      <c r="E122" s="29"/>
    </row>
    <row r="123" s="5" customFormat="1">
      <c r="C123" s="29"/>
      <c r="D123" s="29"/>
      <c r="E123" s="29"/>
    </row>
    <row r="124" s="5" customFormat="1">
      <c r="C124" s="29"/>
      <c r="D124" s="29"/>
      <c r="E124" s="29"/>
    </row>
    <row r="125" s="5" customFormat="1">
      <c r="C125" s="29"/>
      <c r="D125" s="29"/>
      <c r="E125" s="29"/>
    </row>
    <row r="126" s="5" customFormat="1">
      <c r="C126" s="29"/>
      <c r="D126" s="29"/>
      <c r="E126" s="29"/>
    </row>
    <row r="127" s="5" customFormat="1">
      <c r="C127" s="29"/>
      <c r="D127" s="29"/>
      <c r="E127" s="29"/>
    </row>
    <row r="128" s="5" customFormat="1">
      <c r="C128" s="29"/>
      <c r="D128" s="29"/>
      <c r="E128" s="29"/>
    </row>
    <row r="129" s="5" customFormat="1">
      <c r="C129" s="29"/>
      <c r="D129" s="29"/>
      <c r="E129" s="29"/>
    </row>
    <row r="130" s="5" customFormat="1">
      <c r="C130" s="29"/>
      <c r="D130" s="29"/>
      <c r="E130" s="29"/>
    </row>
    <row r="131" s="5" customFormat="1">
      <c r="C131" s="29"/>
      <c r="D131" s="29"/>
      <c r="E131" s="29"/>
    </row>
    <row r="132" s="5" customFormat="1" ht="15.75" customHeight="1">
      <c r="C132" s="29"/>
      <c r="D132" s="29"/>
      <c r="E132" s="29"/>
    </row>
    <row r="133" s="5" customFormat="1" ht="15.75" customHeight="1">
      <c r="C133" s="29"/>
      <c r="D133" s="29"/>
      <c r="E133" s="29"/>
    </row>
    <row r="134" s="5" customFormat="1" ht="15.75" customHeight="1">
      <c r="C134" s="29"/>
      <c r="D134" s="29"/>
      <c r="E134" s="29"/>
    </row>
    <row r="135" s="5" customFormat="1" ht="15.75" customHeight="1">
      <c r="C135" s="29"/>
      <c r="D135" s="29"/>
      <c r="E135" s="29"/>
    </row>
    <row r="136" s="5" customFormat="1" ht="15.75" customHeight="1">
      <c r="C136" s="29"/>
      <c r="D136" s="29"/>
      <c r="E136" s="29"/>
    </row>
    <row r="137" s="5" customFormat="1" ht="15.75" customHeight="1">
      <c r="C137" s="29"/>
      <c r="D137" s="29"/>
      <c r="E137" s="29"/>
    </row>
    <row r="138" s="5" customFormat="1" ht="15.75" customHeight="1">
      <c r="C138" s="29"/>
      <c r="D138" s="29"/>
      <c r="E138" s="29"/>
    </row>
    <row r="139" s="5" customFormat="1" ht="15.75" customHeight="1">
      <c r="C139" s="29"/>
      <c r="D139" s="29"/>
      <c r="E139" s="29"/>
    </row>
    <row r="140" s="5" customFormat="1" ht="15.75" customHeight="1">
      <c r="C140" s="29"/>
      <c r="D140" s="29"/>
      <c r="E140" s="29"/>
    </row>
    <row r="141" s="5" customFormat="1" ht="15.75" customHeight="1">
      <c r="C141" s="29"/>
      <c r="D141" s="29"/>
      <c r="E141" s="29"/>
    </row>
    <row r="142" s="5" customFormat="1" ht="15.75" customHeight="1">
      <c r="C142" s="29"/>
      <c r="D142" s="29"/>
      <c r="E142" s="29"/>
    </row>
    <row r="143" s="5" customFormat="1" ht="15.75" customHeight="1">
      <c r="C143" s="29"/>
      <c r="D143" s="29"/>
      <c r="E143" s="29"/>
    </row>
    <row r="144" s="5" customFormat="1" ht="15.75" customHeight="1">
      <c r="C144" s="29"/>
      <c r="D144" s="29"/>
      <c r="E144" s="29"/>
    </row>
    <row r="145" s="5" customFormat="1" ht="15.75" customHeight="1">
      <c r="C145" s="29"/>
      <c r="D145" s="29"/>
      <c r="E145" s="29"/>
    </row>
    <row r="146" s="5" customFormat="1" ht="15.75" customHeight="1">
      <c r="C146" s="29"/>
      <c r="D146" s="29"/>
      <c r="E146" s="29"/>
    </row>
    <row r="147" s="5" customFormat="1" ht="15.75" customHeight="1">
      <c r="C147" s="29"/>
      <c r="D147" s="29"/>
      <c r="E147" s="29"/>
    </row>
    <row r="148" s="5" customFormat="1" ht="15.75" customHeight="1">
      <c r="C148" s="29"/>
      <c r="D148" s="29"/>
      <c r="E148" s="29"/>
    </row>
    <row r="149" s="5" customFormat="1" ht="15.75" customHeight="1">
      <c r="C149" s="29"/>
      <c r="D149" s="29"/>
      <c r="E149" s="29"/>
    </row>
    <row r="150" s="5" customFormat="1" ht="15.75" customHeight="1">
      <c r="C150" s="29"/>
      <c r="D150" s="29"/>
      <c r="E150" s="29"/>
    </row>
    <row r="151" s="5" customFormat="1" ht="15.75" customHeight="1">
      <c r="C151" s="29"/>
      <c r="D151" s="29"/>
      <c r="E151" s="29"/>
    </row>
    <row r="152" s="5" customFormat="1" ht="15.75" customHeight="1">
      <c r="C152" s="29"/>
      <c r="D152" s="29"/>
      <c r="E152" s="29"/>
    </row>
    <row r="153" s="5" customFormat="1" ht="15.75" customHeight="1">
      <c r="C153" s="29"/>
      <c r="D153" s="29"/>
      <c r="E153" s="29"/>
    </row>
    <row r="154" s="5" customFormat="1" ht="15.75" customHeight="1">
      <c r="C154" s="29"/>
      <c r="D154" s="29"/>
      <c r="E154" s="29"/>
    </row>
    <row r="155" s="5" customFormat="1" ht="15.75" customHeight="1">
      <c r="C155" s="29"/>
      <c r="D155" s="29"/>
      <c r="E155" s="29"/>
    </row>
    <row r="156" s="5" customFormat="1" ht="15.75" customHeight="1">
      <c r="C156" s="29"/>
      <c r="D156" s="29"/>
      <c r="E156" s="29"/>
    </row>
    <row r="157" s="5" customFormat="1" ht="15.75" customHeight="1">
      <c r="C157" s="29"/>
      <c r="D157" s="29"/>
      <c r="E157" s="29"/>
    </row>
    <row r="158" s="5" customFormat="1" ht="15.75" customHeight="1">
      <c r="C158" s="29"/>
      <c r="D158" s="29"/>
      <c r="E158" s="29"/>
    </row>
    <row r="159" s="5" customFormat="1" ht="15.75" customHeight="1">
      <c r="C159" s="29"/>
      <c r="D159" s="29"/>
      <c r="E159" s="29"/>
    </row>
    <row r="160" s="5" customFormat="1" ht="15.75" customHeight="1">
      <c r="C160" s="29"/>
      <c r="D160" s="29"/>
      <c r="E160" s="29"/>
    </row>
    <row r="161" s="5" customFormat="1" ht="15.75" customHeight="1">
      <c r="C161" s="29"/>
      <c r="D161" s="29"/>
      <c r="E161" s="29"/>
    </row>
    <row r="162" s="5" customFormat="1" ht="15.75" customHeight="1">
      <c r="C162" s="29"/>
      <c r="D162" s="29"/>
      <c r="E162" s="29"/>
    </row>
    <row r="163" s="5" customFormat="1" ht="15.75" customHeight="1">
      <c r="C163" s="29"/>
      <c r="D163" s="29"/>
      <c r="E163" s="29"/>
    </row>
    <row r="164" s="5" customFormat="1" ht="15.75" customHeight="1">
      <c r="C164" s="29"/>
      <c r="D164" s="29"/>
      <c r="E164" s="29"/>
    </row>
    <row r="165" s="5" customFormat="1" ht="15.75" customHeight="1">
      <c r="C165" s="29"/>
      <c r="D165" s="29"/>
      <c r="E165" s="29"/>
    </row>
    <row r="166" s="5" customFormat="1" ht="15.75" customHeight="1">
      <c r="C166" s="29"/>
      <c r="D166" s="29"/>
      <c r="E166" s="29"/>
    </row>
    <row r="167" s="5" customFormat="1" ht="15.75" customHeight="1">
      <c r="C167" s="29"/>
      <c r="D167" s="29"/>
      <c r="E167" s="29"/>
    </row>
    <row r="168" s="5" customFormat="1" ht="15.75" customHeight="1">
      <c r="C168" s="29"/>
      <c r="D168" s="29"/>
      <c r="E168" s="29"/>
    </row>
    <row r="169" s="5" customFormat="1" ht="15.75" customHeight="1">
      <c r="C169" s="29"/>
      <c r="D169" s="29"/>
      <c r="E169" s="29"/>
    </row>
    <row r="170" s="5" customFormat="1" ht="15.75" customHeight="1">
      <c r="C170" s="29"/>
      <c r="D170" s="29"/>
      <c r="E170" s="29"/>
    </row>
    <row r="171" s="5" customFormat="1" ht="15.75" customHeight="1">
      <c r="C171" s="29"/>
      <c r="D171" s="29"/>
      <c r="E171" s="29"/>
    </row>
    <row r="172" s="5" customFormat="1" ht="15.75" customHeight="1">
      <c r="C172" s="29"/>
      <c r="D172" s="29"/>
      <c r="E172" s="29"/>
    </row>
    <row r="173" s="5" customFormat="1" ht="15.75" customHeight="1">
      <c r="C173" s="29"/>
      <c r="D173" s="29"/>
      <c r="E173" s="29"/>
    </row>
    <row r="174" s="5" customFormat="1" ht="15.75" customHeight="1">
      <c r="C174" s="29"/>
      <c r="D174" s="29"/>
      <c r="E174" s="29"/>
    </row>
    <row r="175" s="5" customFormat="1" ht="15.75" customHeight="1">
      <c r="C175" s="29"/>
      <c r="D175" s="29"/>
      <c r="E175" s="29"/>
    </row>
    <row r="176" s="5" customFormat="1" ht="15.75" customHeight="1">
      <c r="C176" s="29"/>
      <c r="D176" s="29"/>
      <c r="E176" s="29"/>
    </row>
    <row r="177" s="5" customFormat="1" ht="15.75" customHeight="1">
      <c r="C177" s="29"/>
      <c r="D177" s="29"/>
      <c r="E177" s="29"/>
    </row>
    <row r="178" s="5" customFormat="1" ht="15.75" customHeight="1">
      <c r="C178" s="29"/>
      <c r="D178" s="29"/>
      <c r="E178" s="29"/>
    </row>
    <row r="179" s="5" customFormat="1" ht="15.75" customHeight="1">
      <c r="C179" s="29"/>
      <c r="D179" s="29"/>
      <c r="E179" s="29"/>
    </row>
    <row r="180" s="5" customFormat="1" ht="15.75" customHeight="1">
      <c r="C180" s="29"/>
      <c r="D180" s="29"/>
      <c r="E180" s="29"/>
    </row>
    <row r="181" s="5" customFormat="1" ht="15.75" customHeight="1">
      <c r="C181" s="29"/>
      <c r="D181" s="29"/>
      <c r="E181" s="29"/>
    </row>
    <row r="182" s="5" customFormat="1" ht="15.75" customHeight="1">
      <c r="C182" s="29"/>
      <c r="D182" s="29"/>
      <c r="E182" s="29"/>
    </row>
    <row r="183" s="5" customFormat="1" ht="15.75" customHeight="1">
      <c r="C183" s="29"/>
      <c r="D183" s="29"/>
      <c r="E183" s="29"/>
    </row>
    <row r="184" s="5" customFormat="1" ht="15.75" customHeight="1">
      <c r="C184" s="29"/>
      <c r="D184" s="29"/>
      <c r="E184" s="29"/>
    </row>
    <row r="185" s="5" customFormat="1" ht="15.75" customHeight="1">
      <c r="C185" s="29"/>
      <c r="D185" s="29"/>
      <c r="E185" s="29"/>
    </row>
    <row r="186" s="5" customFormat="1" ht="15.75" customHeight="1">
      <c r="C186" s="29"/>
      <c r="D186" s="29"/>
      <c r="E186" s="29"/>
    </row>
    <row r="187" s="5" customFormat="1" ht="15.75" customHeight="1">
      <c r="C187" s="29"/>
      <c r="D187" s="29"/>
      <c r="E187" s="29"/>
    </row>
    <row r="188" s="5" customFormat="1" ht="15.75" customHeight="1">
      <c r="C188" s="29"/>
      <c r="D188" s="29"/>
      <c r="E188" s="29"/>
    </row>
    <row r="189" s="5" customFormat="1" ht="15.75" customHeight="1">
      <c r="C189" s="29"/>
      <c r="D189" s="29"/>
      <c r="E189" s="29"/>
    </row>
    <row r="190" s="5" customFormat="1" ht="15.75" customHeight="1">
      <c r="C190" s="29"/>
      <c r="D190" s="29"/>
      <c r="E190" s="29"/>
    </row>
    <row r="191" s="5" customFormat="1" ht="15.75" customHeight="1">
      <c r="C191" s="29"/>
      <c r="D191" s="29"/>
      <c r="E191" s="29"/>
    </row>
    <row r="192" s="5" customFormat="1" ht="15.75" customHeight="1">
      <c r="C192" s="29"/>
      <c r="D192" s="29"/>
      <c r="E192" s="29"/>
    </row>
    <row r="193" s="5" customFormat="1" ht="15.75" customHeight="1">
      <c r="C193" s="29"/>
      <c r="D193" s="29"/>
      <c r="E193" s="29"/>
    </row>
    <row r="194" s="5" customFormat="1" ht="15.75" customHeight="1">
      <c r="C194" s="29"/>
      <c r="D194" s="29"/>
      <c r="E194" s="29"/>
    </row>
    <row r="195" s="5" customFormat="1" ht="15.75" customHeight="1">
      <c r="C195" s="29"/>
      <c r="D195" s="29"/>
      <c r="E195" s="29"/>
    </row>
    <row r="196" s="5" customFormat="1" ht="15.75" customHeight="1">
      <c r="C196" s="29"/>
      <c r="D196" s="29"/>
      <c r="E196" s="29"/>
    </row>
    <row r="197" s="5" customFormat="1" ht="15.75" customHeight="1">
      <c r="C197" s="29"/>
      <c r="D197" s="29"/>
      <c r="E197" s="29"/>
    </row>
    <row r="198" s="5" customFormat="1" ht="15.75" customHeight="1">
      <c r="C198" s="29"/>
      <c r="D198" s="29"/>
      <c r="E198" s="29"/>
    </row>
    <row r="199" s="5" customFormat="1" ht="15.75" customHeight="1">
      <c r="C199" s="29"/>
      <c r="D199" s="29"/>
      <c r="E199" s="29"/>
    </row>
    <row r="200" s="5" customFormat="1" ht="15.75" customHeight="1">
      <c r="C200" s="29"/>
      <c r="D200" s="29"/>
      <c r="E200" s="29"/>
    </row>
    <row r="201" s="5" customFormat="1" ht="15.75" customHeight="1">
      <c r="C201" s="29"/>
      <c r="D201" s="29"/>
      <c r="E201" s="29"/>
    </row>
    <row r="202" s="5" customFormat="1" ht="15.75" customHeight="1">
      <c r="C202" s="29"/>
      <c r="D202" s="29"/>
      <c r="E202" s="29"/>
    </row>
    <row r="203" s="5" customFormat="1" ht="15.75" customHeight="1">
      <c r="C203" s="29"/>
      <c r="D203" s="29"/>
      <c r="E203" s="29"/>
    </row>
    <row r="204" s="5" customFormat="1" ht="15.75" customHeight="1">
      <c r="C204" s="29"/>
      <c r="D204" s="29"/>
      <c r="E204" s="29"/>
    </row>
    <row r="205" s="5" customFormat="1" ht="15.75" customHeight="1">
      <c r="C205" s="29"/>
      <c r="D205" s="29"/>
      <c r="E205" s="29"/>
    </row>
    <row r="206" s="5" customFormat="1" ht="15.75" customHeight="1">
      <c r="C206" s="29"/>
      <c r="D206" s="29"/>
      <c r="E206" s="29"/>
    </row>
    <row r="207" s="5" customFormat="1" ht="15.75" customHeight="1">
      <c r="C207" s="29"/>
      <c r="D207" s="29"/>
      <c r="E207" s="29"/>
    </row>
    <row r="208" s="5" customFormat="1" ht="15.75" customHeight="1">
      <c r="C208" s="29"/>
      <c r="D208" s="29"/>
      <c r="E208" s="29"/>
    </row>
    <row r="209" s="5" customFormat="1" ht="15.75" customHeight="1">
      <c r="C209" s="29"/>
      <c r="D209" s="29"/>
      <c r="E209" s="29"/>
    </row>
    <row r="210" s="5" customFormat="1" ht="15.75" customHeight="1">
      <c r="C210" s="29"/>
      <c r="D210" s="29"/>
      <c r="E210" s="29"/>
    </row>
    <row r="211" s="5" customFormat="1" ht="15.75" customHeight="1">
      <c r="C211" s="29"/>
      <c r="D211" s="29"/>
      <c r="E211" s="29"/>
    </row>
    <row r="212" s="5" customFormat="1" ht="15.75" customHeight="1">
      <c r="C212" s="29"/>
      <c r="D212" s="29"/>
      <c r="E212" s="29"/>
    </row>
    <row r="213" s="5" customFormat="1" ht="15.75" customHeight="1">
      <c r="C213" s="29"/>
      <c r="D213" s="29"/>
      <c r="E213" s="29"/>
    </row>
    <row r="214" s="5" customFormat="1" ht="15.75" customHeight="1">
      <c r="C214" s="29"/>
      <c r="D214" s="29"/>
      <c r="E214" s="29"/>
    </row>
    <row r="215" s="5" customFormat="1" ht="15.75" customHeight="1">
      <c r="C215" s="29"/>
      <c r="D215" s="29"/>
      <c r="E215" s="29"/>
    </row>
    <row r="216" s="5" customFormat="1" ht="15.75" customHeight="1">
      <c r="C216" s="29"/>
      <c r="D216" s="29"/>
      <c r="E216" s="29"/>
    </row>
    <row r="217" s="5" customFormat="1" ht="15.75" customHeight="1">
      <c r="C217" s="29"/>
      <c r="D217" s="29"/>
      <c r="E217" s="29"/>
    </row>
    <row r="218" s="5" customFormat="1" ht="15.75" customHeight="1">
      <c r="C218" s="29"/>
      <c r="D218" s="29"/>
      <c r="E218" s="29"/>
    </row>
    <row r="219" s="5" customFormat="1" ht="15.75" customHeight="1">
      <c r="C219" s="29"/>
      <c r="D219" s="29"/>
      <c r="E219" s="29"/>
    </row>
    <row r="220" s="5" customFormat="1" ht="15.75" customHeight="1">
      <c r="C220" s="29"/>
      <c r="D220" s="29"/>
      <c r="E220" s="29"/>
    </row>
    <row r="221" s="5" customFormat="1" ht="15.75" customHeight="1">
      <c r="C221" s="29"/>
      <c r="D221" s="29"/>
      <c r="E221" s="29"/>
    </row>
    <row r="222" s="5" customFormat="1" ht="15.75" customHeight="1">
      <c r="C222" s="29"/>
      <c r="D222" s="29"/>
      <c r="E222" s="29"/>
    </row>
    <row r="223" s="5" customFormat="1" ht="15.75" customHeight="1">
      <c r="C223" s="29"/>
      <c r="D223" s="29"/>
      <c r="E223" s="29"/>
    </row>
    <row r="224" s="5" customFormat="1" ht="15.75" customHeight="1">
      <c r="C224" s="29"/>
      <c r="D224" s="29"/>
      <c r="E224" s="29"/>
    </row>
    <row r="225" s="5" customFormat="1" ht="15.75" customHeight="1">
      <c r="C225" s="29"/>
      <c r="D225" s="29"/>
      <c r="E225" s="29"/>
    </row>
    <row r="226" s="5" customFormat="1" ht="15.75" customHeight="1">
      <c r="C226" s="29"/>
      <c r="D226" s="29"/>
      <c r="E226" s="29"/>
    </row>
    <row r="227" s="5" customFormat="1" ht="15.75" customHeight="1">
      <c r="C227" s="29"/>
      <c r="D227" s="29"/>
      <c r="E227" s="29"/>
    </row>
    <row r="228" s="5" customFormat="1" ht="15.75" customHeight="1">
      <c r="C228" s="29"/>
      <c r="D228" s="29"/>
      <c r="E228" s="29"/>
    </row>
    <row r="229" s="5" customFormat="1" ht="15.75" customHeight="1">
      <c r="C229" s="29"/>
      <c r="D229" s="29"/>
      <c r="E229" s="29"/>
    </row>
    <row r="230" s="5" customFormat="1" ht="15.75" customHeight="1">
      <c r="C230" s="29"/>
      <c r="D230" s="29"/>
      <c r="E230" s="29"/>
    </row>
    <row r="231" s="5" customFormat="1" ht="15.75" customHeight="1">
      <c r="C231" s="29"/>
      <c r="D231" s="29"/>
      <c r="E231" s="29"/>
    </row>
    <row r="232" s="5" customFormat="1" ht="15.75" customHeight="1">
      <c r="C232" s="29"/>
      <c r="D232" s="29"/>
      <c r="E232" s="29"/>
    </row>
    <row r="233" s="5" customFormat="1" ht="15.75" customHeight="1">
      <c r="C233" s="29"/>
      <c r="D233" s="29"/>
      <c r="E233" s="29"/>
    </row>
    <row r="234" s="5" customFormat="1" ht="15.75" customHeight="1">
      <c r="C234" s="29"/>
      <c r="D234" s="29"/>
      <c r="E234" s="29"/>
    </row>
    <row r="235" s="5" customFormat="1" ht="15.75" customHeight="1">
      <c r="C235" s="29"/>
      <c r="D235" s="29"/>
      <c r="E235" s="29"/>
    </row>
    <row r="236" s="5" customFormat="1" ht="15.75" customHeight="1">
      <c r="C236" s="29"/>
      <c r="D236" s="29"/>
      <c r="E236" s="29"/>
    </row>
    <row r="237" s="5" customFormat="1" ht="15.75" customHeight="1">
      <c r="C237" s="29"/>
      <c r="D237" s="29"/>
      <c r="E237" s="29"/>
    </row>
    <row r="238" s="5" customFormat="1" ht="15.75" customHeight="1">
      <c r="C238" s="29"/>
      <c r="D238" s="29"/>
      <c r="E238" s="29"/>
    </row>
    <row r="239" s="5" customFormat="1" ht="15.75" customHeight="1">
      <c r="C239" s="29"/>
      <c r="D239" s="29"/>
      <c r="E239" s="29"/>
    </row>
    <row r="240" s="5" customFormat="1" ht="15.75" customHeight="1">
      <c r="C240" s="29"/>
      <c r="D240" s="29"/>
      <c r="E240" s="29"/>
    </row>
    <row r="241" s="5" customFormat="1" ht="15.75" customHeight="1">
      <c r="C241" s="29"/>
      <c r="D241" s="29"/>
      <c r="E241" s="29"/>
    </row>
    <row r="242" s="5" customFormat="1" ht="15.75" customHeight="1">
      <c r="C242" s="29"/>
      <c r="D242" s="29"/>
      <c r="E242" s="29"/>
    </row>
    <row r="243" s="5" customFormat="1" ht="15.75" customHeight="1">
      <c r="C243" s="29"/>
      <c r="D243" s="29"/>
      <c r="E243" s="29"/>
    </row>
    <row r="244" s="5" customFormat="1" ht="15.75" customHeight="1">
      <c r="C244" s="29"/>
      <c r="D244" s="29"/>
      <c r="E244" s="29"/>
    </row>
    <row r="245" s="5" customFormat="1" ht="15.75" customHeight="1">
      <c r="C245" s="29"/>
      <c r="D245" s="29"/>
      <c r="E245" s="29"/>
    </row>
    <row r="246" s="5" customFormat="1" ht="15.75" customHeight="1">
      <c r="C246" s="29"/>
      <c r="D246" s="29"/>
      <c r="E246" s="29"/>
    </row>
    <row r="247" s="5" customFormat="1" ht="15.75" customHeight="1">
      <c r="C247" s="29"/>
      <c r="D247" s="29"/>
      <c r="E247" s="29"/>
    </row>
    <row r="248" s="5" customFormat="1" ht="15.75" customHeight="1">
      <c r="C248" s="29"/>
      <c r="D248" s="29"/>
      <c r="E248" s="29"/>
    </row>
    <row r="249" s="5" customFormat="1" ht="15.75" customHeight="1">
      <c r="C249" s="29"/>
      <c r="D249" s="29"/>
      <c r="E249" s="29"/>
    </row>
    <row r="250" s="5" customFormat="1" ht="15.75" customHeight="1">
      <c r="C250" s="29"/>
      <c r="D250" s="29"/>
      <c r="E250" s="29"/>
    </row>
    <row r="251" s="5" customFormat="1" ht="15.75" customHeight="1">
      <c r="C251" s="29"/>
      <c r="D251" s="29"/>
      <c r="E251" s="29"/>
    </row>
    <row r="252" s="5" customFormat="1" ht="15.75" customHeight="1">
      <c r="C252" s="29"/>
      <c r="D252" s="29"/>
      <c r="E252" s="29"/>
    </row>
    <row r="253" s="5" customFormat="1" ht="15.75" customHeight="1">
      <c r="C253" s="29"/>
      <c r="D253" s="29"/>
      <c r="E253" s="29"/>
    </row>
    <row r="254" s="5" customFormat="1" ht="15.75" customHeight="1">
      <c r="C254" s="29"/>
      <c r="D254" s="29"/>
      <c r="E254" s="29"/>
    </row>
    <row r="255" s="5" customFormat="1" ht="15.75" customHeight="1">
      <c r="C255" s="29"/>
      <c r="D255" s="29"/>
      <c r="E255" s="29"/>
    </row>
    <row r="256" s="5" customFormat="1" ht="15.75" customHeight="1">
      <c r="C256" s="29"/>
      <c r="D256" s="29"/>
      <c r="E256" s="29"/>
    </row>
    <row r="257" s="5" customFormat="1" ht="15.75" customHeight="1">
      <c r="C257" s="29"/>
      <c r="D257" s="29"/>
      <c r="E257" s="29"/>
    </row>
    <row r="258" s="5" customFormat="1" ht="15.75" customHeight="1">
      <c r="C258" s="29"/>
      <c r="D258" s="29"/>
      <c r="E258" s="29"/>
    </row>
    <row r="259" s="5" customFormat="1" ht="15.75" customHeight="1">
      <c r="C259" s="29"/>
      <c r="D259" s="29"/>
      <c r="E259" s="29"/>
    </row>
    <row r="260" s="5" customFormat="1" ht="15.75" customHeight="1">
      <c r="C260" s="29"/>
      <c r="D260" s="29"/>
      <c r="E260" s="29"/>
    </row>
    <row r="261" s="5" customFormat="1" ht="15.75" customHeight="1">
      <c r="C261" s="29"/>
      <c r="D261" s="29"/>
      <c r="E261" s="29"/>
    </row>
    <row r="262" s="5" customFormat="1" ht="15.75" customHeight="1">
      <c r="C262" s="29"/>
      <c r="D262" s="29"/>
      <c r="E262" s="29"/>
    </row>
    <row r="263" s="5" customFormat="1" ht="15.75" customHeight="1">
      <c r="C263" s="29"/>
      <c r="D263" s="29"/>
      <c r="E263" s="29"/>
    </row>
    <row r="264" s="5" customFormat="1" ht="15.75" customHeight="1">
      <c r="C264" s="29"/>
      <c r="D264" s="29"/>
      <c r="E264" s="29"/>
    </row>
    <row r="265" s="5" customFormat="1" ht="15.75" customHeight="1">
      <c r="C265" s="29"/>
      <c r="D265" s="29"/>
      <c r="E265" s="29"/>
    </row>
    <row r="266" s="5" customFormat="1" ht="15.75" customHeight="1">
      <c r="C266" s="29"/>
      <c r="D266" s="29"/>
      <c r="E266" s="29"/>
    </row>
    <row r="267" s="5" customFormat="1" ht="15.75" customHeight="1">
      <c r="C267" s="29"/>
      <c r="D267" s="29"/>
      <c r="E267" s="29"/>
    </row>
    <row r="268" s="5" customFormat="1" ht="15.75" customHeight="1">
      <c r="C268" s="29"/>
      <c r="D268" s="29"/>
      <c r="E268" s="29"/>
    </row>
    <row r="269" s="5" customFormat="1" ht="15.75" customHeight="1">
      <c r="C269" s="29"/>
      <c r="D269" s="29"/>
      <c r="E269" s="29"/>
    </row>
    <row r="270" s="5" customFormat="1" ht="15.75" customHeight="1">
      <c r="C270" s="29"/>
      <c r="D270" s="29"/>
      <c r="E270" s="29"/>
    </row>
    <row r="271" s="5" customFormat="1" ht="15.75" customHeight="1">
      <c r="C271" s="29"/>
      <c r="D271" s="29"/>
      <c r="E271" s="29"/>
    </row>
    <row r="272" s="5" customFormat="1" ht="15.75" customHeight="1">
      <c r="C272" s="29"/>
      <c r="D272" s="29"/>
      <c r="E272" s="29"/>
    </row>
    <row r="273" s="5" customFormat="1" ht="15.75" customHeight="1">
      <c r="C273" s="29"/>
      <c r="D273" s="29"/>
      <c r="E273" s="29"/>
    </row>
    <row r="274" s="5" customFormat="1" ht="15.75" customHeight="1">
      <c r="C274" s="29"/>
      <c r="D274" s="29"/>
      <c r="E274" s="29"/>
    </row>
    <row r="275" s="5" customFormat="1" ht="15.75" customHeight="1">
      <c r="C275" s="29"/>
      <c r="D275" s="29"/>
      <c r="E275" s="29"/>
    </row>
    <row r="276" s="5" customFormat="1" ht="15.75" customHeight="1">
      <c r="C276" s="29"/>
      <c r="D276" s="29"/>
      <c r="E276" s="29"/>
    </row>
    <row r="277" s="5" customFormat="1" ht="15.75" customHeight="1">
      <c r="C277" s="29"/>
      <c r="D277" s="29"/>
      <c r="E277" s="29"/>
    </row>
    <row r="278" s="5" customFormat="1" ht="15.75" customHeight="1">
      <c r="C278" s="29"/>
      <c r="D278" s="29"/>
      <c r="E278" s="29"/>
    </row>
    <row r="279" s="5" customFormat="1" ht="15.75" customHeight="1">
      <c r="C279" s="29"/>
      <c r="D279" s="29"/>
      <c r="E279" s="29"/>
    </row>
    <row r="280" s="5" customFormat="1" ht="15.75" customHeight="1">
      <c r="C280" s="29"/>
      <c r="D280" s="29"/>
      <c r="E280" s="29"/>
    </row>
    <row r="281" s="5" customFormat="1" ht="15.75" customHeight="1">
      <c r="C281" s="29"/>
      <c r="D281" s="29"/>
      <c r="E281" s="29"/>
    </row>
    <row r="282" s="5" customFormat="1" ht="15.75" customHeight="1">
      <c r="C282" s="29"/>
      <c r="D282" s="29"/>
      <c r="E282" s="29"/>
    </row>
    <row r="283" s="5" customFormat="1" ht="15.75" customHeight="1">
      <c r="C283" s="29"/>
      <c r="D283" s="29"/>
      <c r="E283" s="29"/>
    </row>
    <row r="284" s="5" customFormat="1" ht="15.75" customHeight="1">
      <c r="C284" s="29"/>
      <c r="D284" s="29"/>
      <c r="E284" s="29"/>
    </row>
    <row r="285" s="5" customFormat="1" ht="15.75" customHeight="1">
      <c r="C285" s="29"/>
      <c r="D285" s="29"/>
      <c r="E285" s="29"/>
    </row>
    <row r="286" s="5" customFormat="1" ht="15.75" customHeight="1">
      <c r="C286" s="29"/>
      <c r="D286" s="29"/>
      <c r="E286" s="29"/>
    </row>
    <row r="287" s="5" customFormat="1" ht="15.75" customHeight="1">
      <c r="C287" s="29"/>
      <c r="D287" s="29"/>
      <c r="E287" s="29"/>
    </row>
    <row r="288" s="5" customFormat="1" ht="15.75" customHeight="1">
      <c r="C288" s="29"/>
      <c r="D288" s="29"/>
      <c r="E288" s="29"/>
    </row>
    <row r="289" s="5" customFormat="1" ht="15.75" customHeight="1">
      <c r="C289" s="29"/>
      <c r="D289" s="29"/>
      <c r="E289" s="29"/>
    </row>
    <row r="290" s="5" customFormat="1" ht="15.75" customHeight="1">
      <c r="C290" s="29"/>
      <c r="D290" s="29"/>
      <c r="E290" s="29"/>
    </row>
    <row r="291" s="5" customFormat="1" ht="15.75" customHeight="1">
      <c r="C291" s="29"/>
      <c r="D291" s="29"/>
      <c r="E291" s="29"/>
    </row>
    <row r="292" s="5" customFormat="1" ht="15.75" customHeight="1">
      <c r="C292" s="29"/>
      <c r="D292" s="29"/>
      <c r="E292" s="29"/>
    </row>
    <row r="293" s="5" customFormat="1" ht="15.75" customHeight="1">
      <c r="C293" s="29"/>
      <c r="D293" s="29"/>
      <c r="E293" s="29"/>
    </row>
    <row r="294" s="5" customFormat="1" ht="15.75" customHeight="1">
      <c r="C294" s="29"/>
      <c r="D294" s="29"/>
      <c r="E294" s="29"/>
    </row>
    <row r="295" s="5" customFormat="1" ht="15.75" customHeight="1">
      <c r="C295" s="29"/>
      <c r="D295" s="29"/>
      <c r="E295" s="29"/>
    </row>
    <row r="296" s="5" customFormat="1" ht="15.75" customHeight="1">
      <c r="C296" s="29"/>
      <c r="D296" s="29"/>
      <c r="E296" s="29"/>
    </row>
    <row r="297" s="5" customFormat="1" ht="15.75" customHeight="1">
      <c r="C297" s="29"/>
      <c r="D297" s="29"/>
      <c r="E297" s="29"/>
    </row>
    <row r="298" s="5" customFormat="1" ht="15.75" customHeight="1">
      <c r="C298" s="29"/>
      <c r="D298" s="29"/>
      <c r="E298" s="29"/>
    </row>
    <row r="299" s="5" customFormat="1" ht="15.75" customHeight="1">
      <c r="C299" s="29"/>
      <c r="D299" s="29"/>
      <c r="E299" s="29"/>
    </row>
    <row r="300" s="5" customFormat="1" ht="15.75" customHeight="1">
      <c r="C300" s="29"/>
      <c r="D300" s="29"/>
      <c r="E300" s="29"/>
    </row>
    <row r="301" s="5" customFormat="1" ht="15.75" customHeight="1">
      <c r="C301" s="29"/>
      <c r="D301" s="29"/>
      <c r="E301" s="29"/>
    </row>
    <row r="302" s="5" customFormat="1" ht="15.75" customHeight="1">
      <c r="C302" s="29"/>
      <c r="D302" s="29"/>
      <c r="E302" s="29"/>
    </row>
    <row r="303" s="5" customFormat="1" ht="15.75" customHeight="1">
      <c r="C303" s="29"/>
      <c r="D303" s="29"/>
      <c r="E303" s="29"/>
    </row>
    <row r="304" s="5" customFormat="1" ht="15.75" customHeight="1">
      <c r="C304" s="29"/>
      <c r="D304" s="29"/>
      <c r="E304" s="29"/>
    </row>
    <row r="305" s="5" customFormat="1" ht="15.75" customHeight="1">
      <c r="C305" s="29"/>
      <c r="D305" s="29"/>
      <c r="E305" s="29"/>
    </row>
    <row r="306" s="5" customFormat="1" ht="15.75" customHeight="1">
      <c r="C306" s="29"/>
      <c r="D306" s="29"/>
      <c r="E306" s="29"/>
    </row>
    <row r="307" s="5" customFormat="1" ht="15.75" customHeight="1">
      <c r="C307" s="29"/>
      <c r="D307" s="29"/>
      <c r="E307" s="29"/>
    </row>
    <row r="308" s="5" customFormat="1" ht="15.75" customHeight="1">
      <c r="C308" s="29"/>
      <c r="D308" s="29"/>
      <c r="E308" s="29"/>
    </row>
    <row r="309" s="5" customFormat="1" ht="15.75" customHeight="1">
      <c r="C309" s="29"/>
      <c r="D309" s="29"/>
      <c r="E309" s="29"/>
    </row>
    <row r="310" s="5" customFormat="1" ht="15.75" customHeight="1">
      <c r="C310" s="29"/>
      <c r="D310" s="29"/>
      <c r="E310" s="29"/>
    </row>
    <row r="311" s="5" customFormat="1" ht="15.75" customHeight="1">
      <c r="C311" s="29"/>
      <c r="D311" s="29"/>
      <c r="E311" s="29"/>
    </row>
    <row r="312" s="5" customFormat="1" ht="15.75" customHeight="1">
      <c r="C312" s="29"/>
      <c r="D312" s="29"/>
      <c r="E312" s="29"/>
    </row>
    <row r="313" s="5" customFormat="1" ht="15.75" customHeight="1">
      <c r="C313" s="29"/>
      <c r="D313" s="29"/>
      <c r="E313" s="29"/>
    </row>
    <row r="314" s="5" customFormat="1" ht="15.75" customHeight="1">
      <c r="C314" s="29"/>
      <c r="D314" s="29"/>
      <c r="E314" s="29"/>
    </row>
    <row r="315" s="5" customFormat="1" ht="15.75" customHeight="1">
      <c r="C315" s="29"/>
      <c r="D315" s="29"/>
      <c r="E315" s="29"/>
    </row>
    <row r="316" s="5" customFormat="1" ht="15.75" customHeight="1">
      <c r="C316" s="29"/>
      <c r="D316" s="29"/>
      <c r="E316" s="29"/>
    </row>
    <row r="317" s="5" customFormat="1" ht="15.75" customHeight="1">
      <c r="C317" s="29"/>
      <c r="D317" s="29"/>
      <c r="E317" s="29"/>
    </row>
    <row r="318" s="5" customFormat="1" ht="15.75" customHeight="1">
      <c r="C318" s="29"/>
      <c r="D318" s="29"/>
      <c r="E318" s="29"/>
    </row>
    <row r="319" s="5" customFormat="1" ht="15.75" customHeight="1">
      <c r="C319" s="29"/>
      <c r="D319" s="29"/>
      <c r="E319" s="29"/>
    </row>
    <row r="320" s="5" customFormat="1" ht="15.75" customHeight="1">
      <c r="C320" s="29"/>
      <c r="D320" s="29"/>
      <c r="E320" s="29"/>
    </row>
    <row r="321" s="5" customFormat="1" ht="15.75" customHeight="1">
      <c r="C321" s="29"/>
      <c r="D321" s="29"/>
      <c r="E321" s="29"/>
    </row>
    <row r="322" s="5" customFormat="1" ht="15.75" customHeight="1">
      <c r="C322" s="29"/>
      <c r="D322" s="29"/>
      <c r="E322" s="29"/>
    </row>
    <row r="323" s="5" customFormat="1" ht="15.75" customHeight="1">
      <c r="C323" s="29"/>
      <c r="D323" s="29"/>
      <c r="E323" s="29"/>
    </row>
    <row r="324" s="5" customFormat="1" ht="15.75" customHeight="1">
      <c r="C324" s="29"/>
      <c r="D324" s="29"/>
      <c r="E324" s="29"/>
    </row>
    <row r="325" s="5" customFormat="1" ht="15.75" customHeight="1">
      <c r="C325" s="29"/>
      <c r="D325" s="29"/>
      <c r="E325" s="29"/>
    </row>
    <row r="326" s="5" customFormat="1" ht="15.75" customHeight="1">
      <c r="C326" s="29"/>
      <c r="D326" s="29"/>
      <c r="E326" s="29"/>
    </row>
    <row r="327" s="5" customFormat="1" ht="15.75" customHeight="1">
      <c r="C327" s="29"/>
      <c r="D327" s="29"/>
      <c r="E327" s="29"/>
    </row>
    <row r="328" s="5" customFormat="1" ht="15.75" customHeight="1">
      <c r="C328" s="29"/>
      <c r="D328" s="29"/>
      <c r="E328" s="29"/>
    </row>
    <row r="329" s="5" customFormat="1" ht="15.75" customHeight="1">
      <c r="C329" s="29"/>
      <c r="D329" s="29"/>
      <c r="E329" s="29"/>
    </row>
    <row r="330" s="5" customFormat="1" ht="15.75" customHeight="1">
      <c r="C330" s="29"/>
      <c r="D330" s="29"/>
      <c r="E330" s="29"/>
    </row>
    <row r="331" s="5" customFormat="1" ht="15.75" customHeight="1">
      <c r="C331" s="29"/>
      <c r="D331" s="29"/>
      <c r="E331" s="29"/>
    </row>
    <row r="332" s="5" customFormat="1" ht="15.75" customHeight="1">
      <c r="C332" s="29"/>
      <c r="D332" s="29"/>
      <c r="E332" s="29"/>
    </row>
    <row r="333" s="5" customFormat="1" ht="15.75" customHeight="1">
      <c r="C333" s="29"/>
      <c r="D333" s="29"/>
      <c r="E333" s="29"/>
    </row>
    <row r="334" s="5" customFormat="1" ht="15.75" customHeight="1">
      <c r="C334" s="29"/>
      <c r="D334" s="29"/>
      <c r="E334" s="29"/>
    </row>
    <row r="335" s="5" customFormat="1" ht="15.75" customHeight="1">
      <c r="C335" s="29"/>
      <c r="D335" s="29"/>
      <c r="E335" s="29"/>
    </row>
    <row r="336" s="5" customFormat="1" ht="15.75" customHeight="1">
      <c r="C336" s="29"/>
      <c r="D336" s="29"/>
      <c r="E336" s="29"/>
    </row>
    <row r="337" s="5" customFormat="1" ht="15.75" customHeight="1">
      <c r="C337" s="29"/>
      <c r="D337" s="29"/>
      <c r="E337" s="29"/>
    </row>
    <row r="338" s="5" customFormat="1" ht="15.75" customHeight="1">
      <c r="C338" s="29"/>
      <c r="D338" s="29"/>
      <c r="E338" s="29"/>
    </row>
    <row r="339" s="5" customFormat="1" ht="15.75" customHeight="1">
      <c r="C339" s="29"/>
      <c r="D339" s="29"/>
      <c r="E339" s="29"/>
    </row>
    <row r="340" s="5" customFormat="1" ht="15.75" customHeight="1">
      <c r="C340" s="29"/>
      <c r="D340" s="29"/>
      <c r="E340" s="29"/>
    </row>
    <row r="341" s="5" customFormat="1" ht="15.75" customHeight="1">
      <c r="C341" s="29"/>
      <c r="D341" s="29"/>
      <c r="E341" s="29"/>
    </row>
    <row r="342" s="5" customFormat="1" ht="15.75" customHeight="1">
      <c r="C342" s="29"/>
      <c r="D342" s="29"/>
      <c r="E342" s="29"/>
    </row>
    <row r="343" s="5" customFormat="1" ht="15.75" customHeight="1">
      <c r="C343" s="29"/>
      <c r="D343" s="29"/>
      <c r="E343" s="29"/>
    </row>
    <row r="344" s="5" customFormat="1" ht="15.75" customHeight="1">
      <c r="C344" s="29"/>
      <c r="D344" s="29"/>
      <c r="E344" s="29"/>
    </row>
    <row r="345" s="5" customFormat="1" ht="15.75" customHeight="1">
      <c r="C345" s="29"/>
      <c r="D345" s="29"/>
      <c r="E345" s="29"/>
    </row>
    <row r="346" s="5" customFormat="1" ht="15.75" customHeight="1">
      <c r="C346" s="29"/>
      <c r="D346" s="29"/>
      <c r="E346" s="29"/>
    </row>
    <row r="347" s="5" customFormat="1" ht="15.75" customHeight="1">
      <c r="C347" s="29"/>
      <c r="D347" s="29"/>
      <c r="E347" s="29"/>
    </row>
    <row r="348" s="5" customFormat="1" ht="15.75" customHeight="1">
      <c r="C348" s="29"/>
      <c r="D348" s="29"/>
      <c r="E348" s="29"/>
    </row>
    <row r="349" s="5" customFormat="1" ht="15.75" customHeight="1">
      <c r="C349" s="29"/>
      <c r="D349" s="29"/>
      <c r="E349" s="29"/>
    </row>
    <row r="350" s="5" customFormat="1" ht="15.75" customHeight="1">
      <c r="C350" s="29"/>
      <c r="D350" s="29"/>
      <c r="E350" s="29"/>
    </row>
    <row r="351" s="5" customFormat="1" ht="15.75" customHeight="1">
      <c r="C351" s="29"/>
      <c r="D351" s="29"/>
      <c r="E351" s="29"/>
    </row>
    <row r="352" s="5" customFormat="1" ht="15.75" customHeight="1">
      <c r="C352" s="29"/>
      <c r="D352" s="29"/>
      <c r="E352" s="29"/>
    </row>
    <row r="353" s="5" customFormat="1" ht="15.75" customHeight="1">
      <c r="C353" s="29"/>
      <c r="D353" s="29"/>
      <c r="E353" s="29"/>
    </row>
    <row r="354" s="5" customFormat="1" ht="15.75" customHeight="1">
      <c r="C354" s="29"/>
      <c r="D354" s="29"/>
      <c r="E354" s="29"/>
    </row>
    <row r="355" s="5" customFormat="1" ht="15.75" customHeight="1">
      <c r="C355" s="29"/>
      <c r="D355" s="29"/>
      <c r="E355" s="29"/>
    </row>
    <row r="356" s="5" customFormat="1" ht="15.75" customHeight="1">
      <c r="C356" s="29"/>
      <c r="D356" s="29"/>
      <c r="E356" s="29"/>
    </row>
    <row r="357" s="5" customFormat="1" ht="15.75" customHeight="1">
      <c r="C357" s="29"/>
      <c r="D357" s="29"/>
      <c r="E357" s="29"/>
    </row>
    <row r="358" s="5" customFormat="1" ht="15.75" customHeight="1">
      <c r="C358" s="29"/>
      <c r="D358" s="29"/>
      <c r="E358" s="29"/>
    </row>
    <row r="359" s="5" customFormat="1" ht="15.75" customHeight="1">
      <c r="C359" s="29"/>
      <c r="D359" s="29"/>
      <c r="E359" s="29"/>
    </row>
    <row r="360" s="5" customFormat="1" ht="15.75" customHeight="1">
      <c r="C360" s="29"/>
      <c r="D360" s="29"/>
      <c r="E360" s="29"/>
    </row>
    <row r="361" s="5" customFormat="1" ht="15.75" customHeight="1">
      <c r="C361" s="29"/>
      <c r="D361" s="29"/>
      <c r="E361" s="29"/>
    </row>
    <row r="362" s="5" customFormat="1" ht="15.75" customHeight="1">
      <c r="C362" s="29"/>
      <c r="D362" s="29"/>
      <c r="E362" s="29"/>
    </row>
    <row r="363" s="5" customFormat="1" ht="15.75" customHeight="1">
      <c r="C363" s="29"/>
      <c r="D363" s="29"/>
      <c r="E363" s="29"/>
    </row>
    <row r="364" s="5" customFormat="1" ht="15.75" customHeight="1">
      <c r="C364" s="29"/>
      <c r="D364" s="29"/>
      <c r="E364" s="29"/>
    </row>
    <row r="365" s="5" customFormat="1" ht="15.75" customHeight="1">
      <c r="C365" s="29"/>
      <c r="D365" s="29"/>
      <c r="E365" s="29"/>
    </row>
    <row r="366" s="5" customFormat="1" ht="15.75" customHeight="1">
      <c r="C366" s="29"/>
      <c r="D366" s="29"/>
      <c r="E366" s="29"/>
    </row>
    <row r="367" s="5" customFormat="1" ht="15.75" customHeight="1">
      <c r="C367" s="29"/>
      <c r="D367" s="29"/>
      <c r="E367" s="29"/>
    </row>
    <row r="368" s="5" customFormat="1" ht="15.75" customHeight="1">
      <c r="C368" s="29"/>
      <c r="D368" s="29"/>
      <c r="E368" s="29"/>
    </row>
    <row r="369" s="5" customFormat="1" ht="15.75" customHeight="1">
      <c r="C369" s="29"/>
      <c r="D369" s="29"/>
      <c r="E369" s="29"/>
    </row>
    <row r="370" s="5" customFormat="1" ht="15.75" customHeight="1">
      <c r="C370" s="29"/>
      <c r="D370" s="29"/>
      <c r="E370" s="29"/>
    </row>
    <row r="371" s="5" customFormat="1" ht="15.75" customHeight="1">
      <c r="C371" s="29"/>
      <c r="D371" s="29"/>
      <c r="E371" s="29"/>
    </row>
    <row r="372" s="5" customFormat="1" ht="15.75" customHeight="1">
      <c r="C372" s="29"/>
      <c r="D372" s="29"/>
      <c r="E372" s="29"/>
    </row>
    <row r="373" s="5" customFormat="1" ht="15.75" customHeight="1">
      <c r="C373" s="29"/>
      <c r="D373" s="29"/>
      <c r="E373" s="29"/>
    </row>
    <row r="374" s="5" customFormat="1" ht="15.75" customHeight="1">
      <c r="C374" s="29"/>
      <c r="D374" s="29"/>
      <c r="E374" s="29"/>
    </row>
    <row r="375" s="5" customFormat="1" ht="15.75" customHeight="1">
      <c r="C375" s="29"/>
      <c r="D375" s="29"/>
      <c r="E375" s="29"/>
    </row>
    <row r="376" s="5" customFormat="1" ht="15.75" customHeight="1">
      <c r="C376" s="29"/>
      <c r="D376" s="29"/>
      <c r="E376" s="29"/>
    </row>
    <row r="377" s="5" customFormat="1" ht="15.75" customHeight="1">
      <c r="C377" s="29"/>
      <c r="D377" s="29"/>
      <c r="E377" s="29"/>
    </row>
    <row r="378" s="5" customFormat="1" ht="15.75" customHeight="1">
      <c r="C378" s="29"/>
      <c r="D378" s="29"/>
      <c r="E378" s="29"/>
    </row>
    <row r="379" s="5" customFormat="1" ht="15.75" customHeight="1">
      <c r="C379" s="29"/>
      <c r="D379" s="29"/>
      <c r="E379" s="29"/>
    </row>
    <row r="380" s="5" customFormat="1" ht="15.75" customHeight="1">
      <c r="C380" s="29"/>
      <c r="D380" s="29"/>
      <c r="E380" s="29"/>
    </row>
    <row r="381" s="5" customFormat="1" ht="15.75" customHeight="1">
      <c r="C381" s="29"/>
      <c r="D381" s="29"/>
      <c r="E381" s="29"/>
    </row>
    <row r="382" s="5" customFormat="1" ht="15.75" customHeight="1">
      <c r="C382" s="29"/>
      <c r="D382" s="29"/>
      <c r="E382" s="29"/>
    </row>
    <row r="383" s="5" customFormat="1" ht="15.75" customHeight="1">
      <c r="C383" s="29"/>
      <c r="D383" s="29"/>
      <c r="E383" s="29"/>
    </row>
    <row r="384" s="5" customFormat="1" ht="15.75" customHeight="1">
      <c r="C384" s="29"/>
      <c r="D384" s="29"/>
      <c r="E384" s="29"/>
    </row>
    <row r="385" s="5" customFormat="1" ht="15.75" customHeight="1">
      <c r="C385" s="29"/>
      <c r="D385" s="29"/>
      <c r="E385" s="29"/>
    </row>
    <row r="386" s="5" customFormat="1" ht="15.75" customHeight="1">
      <c r="C386" s="29"/>
      <c r="D386" s="29"/>
      <c r="E386" s="29"/>
    </row>
    <row r="387" s="5" customFormat="1" ht="15.75" customHeight="1">
      <c r="C387" s="29"/>
      <c r="D387" s="29"/>
      <c r="E387" s="29"/>
    </row>
    <row r="388" s="5" customFormat="1" ht="15.75" customHeight="1">
      <c r="C388" s="29"/>
      <c r="D388" s="29"/>
      <c r="E388" s="29"/>
    </row>
    <row r="389" s="5" customFormat="1" ht="15.75" customHeight="1">
      <c r="C389" s="29"/>
      <c r="D389" s="29"/>
      <c r="E389" s="29"/>
    </row>
    <row r="390" s="5" customFormat="1" ht="15.75" customHeight="1">
      <c r="C390" s="29"/>
      <c r="D390" s="29"/>
      <c r="E390" s="29"/>
    </row>
    <row r="391" s="5" customFormat="1" ht="15.75" customHeight="1">
      <c r="C391" s="29"/>
      <c r="D391" s="29"/>
      <c r="E391" s="29"/>
    </row>
    <row r="392" s="5" customFormat="1" ht="15.75" customHeight="1">
      <c r="C392" s="29"/>
      <c r="D392" s="29"/>
      <c r="E392" s="29"/>
    </row>
    <row r="393" s="5" customFormat="1" ht="15.75" customHeight="1">
      <c r="C393" s="29"/>
      <c r="D393" s="29"/>
      <c r="E393" s="29"/>
    </row>
    <row r="394" s="5" customFormat="1" ht="15.75" customHeight="1">
      <c r="C394" s="29"/>
      <c r="D394" s="29"/>
      <c r="E394" s="29"/>
    </row>
    <row r="395" s="5" customFormat="1" ht="15.75" customHeight="1">
      <c r="C395" s="29"/>
      <c r="D395" s="29"/>
      <c r="E395" s="29"/>
    </row>
    <row r="396" s="5" customFormat="1" ht="15.75" customHeight="1">
      <c r="C396" s="29"/>
      <c r="D396" s="29"/>
      <c r="E396" s="29"/>
    </row>
    <row r="397" s="5" customFormat="1" ht="15.75" customHeight="1">
      <c r="C397" s="29"/>
      <c r="D397" s="29"/>
      <c r="E397" s="29"/>
    </row>
    <row r="398" s="5" customFormat="1" ht="15.75" customHeight="1">
      <c r="C398" s="29"/>
      <c r="D398" s="29"/>
      <c r="E398" s="29"/>
    </row>
    <row r="399" s="5" customFormat="1" ht="15.75" customHeight="1">
      <c r="C399" s="29"/>
      <c r="D399" s="29"/>
      <c r="E399" s="29"/>
    </row>
    <row r="400" s="5" customFormat="1" ht="15.75" customHeight="1">
      <c r="C400" s="29"/>
      <c r="D400" s="29"/>
      <c r="E400" s="29"/>
    </row>
    <row r="401" s="5" customFormat="1" ht="15.75" customHeight="1">
      <c r="C401" s="29"/>
      <c r="D401" s="29"/>
      <c r="E401" s="29"/>
    </row>
    <row r="402" s="5" customFormat="1" ht="15.75" customHeight="1">
      <c r="C402" s="29"/>
      <c r="D402" s="29"/>
      <c r="E402" s="29"/>
    </row>
    <row r="403" s="5" customFormat="1" ht="15.75" customHeight="1">
      <c r="C403" s="29"/>
      <c r="D403" s="29"/>
      <c r="E403" s="29"/>
    </row>
    <row r="404" s="5" customFormat="1" ht="15.75" customHeight="1">
      <c r="C404" s="29"/>
      <c r="D404" s="29"/>
      <c r="E404" s="29"/>
    </row>
    <row r="405" s="5" customFormat="1" ht="15.75" customHeight="1">
      <c r="C405" s="29"/>
      <c r="D405" s="29"/>
      <c r="E405" s="29"/>
    </row>
    <row r="406" s="5" customFormat="1" ht="15.75" customHeight="1">
      <c r="C406" s="29"/>
      <c r="D406" s="29"/>
      <c r="E406" s="29"/>
    </row>
    <row r="407" s="5" customFormat="1" ht="15.75" customHeight="1">
      <c r="C407" s="29"/>
      <c r="D407" s="29"/>
      <c r="E407" s="29"/>
    </row>
    <row r="408" s="5" customFormat="1" ht="15.75" customHeight="1">
      <c r="C408" s="29"/>
      <c r="D408" s="29"/>
      <c r="E408" s="29"/>
    </row>
    <row r="409" s="5" customFormat="1" ht="15.75" customHeight="1">
      <c r="C409" s="29"/>
      <c r="D409" s="29"/>
      <c r="E409" s="29"/>
    </row>
    <row r="410" s="5" customFormat="1" ht="15.75" customHeight="1">
      <c r="C410" s="29"/>
      <c r="D410" s="29"/>
      <c r="E410" s="29"/>
    </row>
    <row r="411" s="5" customFormat="1" ht="15.75" customHeight="1">
      <c r="C411" s="29"/>
      <c r="D411" s="29"/>
      <c r="E411" s="29"/>
    </row>
    <row r="412" s="5" customFormat="1" ht="15.75" customHeight="1">
      <c r="C412" s="29"/>
      <c r="D412" s="29"/>
      <c r="E412" s="29"/>
    </row>
    <row r="413" s="5" customFormat="1" ht="15.75" customHeight="1">
      <c r="C413" s="29"/>
      <c r="D413" s="29"/>
      <c r="E413" s="29"/>
    </row>
    <row r="414" s="5" customFormat="1" ht="15.75" customHeight="1">
      <c r="C414" s="29"/>
      <c r="D414" s="29"/>
      <c r="E414" s="29"/>
    </row>
    <row r="415" s="5" customFormat="1" ht="15.75" customHeight="1">
      <c r="C415" s="29"/>
      <c r="D415" s="29"/>
      <c r="E415" s="29"/>
    </row>
    <row r="416" s="5" customFormat="1" ht="15.75" customHeight="1">
      <c r="C416" s="29"/>
      <c r="D416" s="29"/>
      <c r="E416" s="29"/>
    </row>
    <row r="417" s="5" customFormat="1" ht="15.75" customHeight="1">
      <c r="C417" s="29"/>
      <c r="D417" s="29"/>
      <c r="E417" s="29"/>
    </row>
    <row r="418" s="5" customFormat="1" ht="15.75" customHeight="1">
      <c r="C418" s="29"/>
      <c r="D418" s="29"/>
      <c r="E418" s="29"/>
    </row>
    <row r="419" s="5" customFormat="1" ht="15.75" customHeight="1">
      <c r="C419" s="29"/>
      <c r="D419" s="29"/>
      <c r="E419" s="29"/>
    </row>
    <row r="420" s="5" customFormat="1" ht="15.75" customHeight="1">
      <c r="C420" s="29"/>
      <c r="D420" s="29"/>
      <c r="E420" s="29"/>
    </row>
    <row r="421" s="5" customFormat="1" ht="15.75" customHeight="1">
      <c r="C421" s="29"/>
      <c r="D421" s="29"/>
      <c r="E421" s="29"/>
    </row>
    <row r="422" s="5" customFormat="1" ht="15.75" customHeight="1">
      <c r="C422" s="29"/>
      <c r="D422" s="29"/>
      <c r="E422" s="29"/>
    </row>
    <row r="423" s="5" customFormat="1" ht="15.75" customHeight="1">
      <c r="C423" s="29"/>
      <c r="D423" s="29"/>
      <c r="E423" s="29"/>
    </row>
    <row r="424" s="5" customFormat="1" ht="15.75" customHeight="1">
      <c r="C424" s="29"/>
      <c r="D424" s="29"/>
      <c r="E424" s="29"/>
    </row>
    <row r="425" s="5" customFormat="1" ht="15.75" customHeight="1">
      <c r="C425" s="29"/>
      <c r="D425" s="29"/>
      <c r="E425" s="29"/>
    </row>
    <row r="426" s="5" customFormat="1" ht="15.75" customHeight="1">
      <c r="C426" s="29"/>
      <c r="D426" s="29"/>
      <c r="E426" s="29"/>
    </row>
    <row r="427" s="5" customFormat="1" ht="15.75" customHeight="1">
      <c r="C427" s="29"/>
      <c r="D427" s="29"/>
      <c r="E427" s="29"/>
    </row>
    <row r="428" s="5" customFormat="1" ht="15.75" customHeight="1">
      <c r="C428" s="29"/>
      <c r="D428" s="29"/>
      <c r="E428" s="29"/>
    </row>
    <row r="429" s="5" customFormat="1" ht="15.75" customHeight="1">
      <c r="C429" s="29"/>
      <c r="D429" s="29"/>
      <c r="E429" s="29"/>
    </row>
    <row r="430" s="5" customFormat="1" ht="15.75" customHeight="1">
      <c r="C430" s="29"/>
      <c r="D430" s="29"/>
      <c r="E430" s="29"/>
    </row>
    <row r="431" s="5" customFormat="1" ht="15.75" customHeight="1">
      <c r="C431" s="29"/>
      <c r="D431" s="29"/>
      <c r="E431" s="29"/>
    </row>
    <row r="432" s="5" customFormat="1" ht="15.75" customHeight="1">
      <c r="C432" s="29"/>
      <c r="D432" s="29"/>
      <c r="E432" s="29"/>
    </row>
    <row r="433" s="5" customFormat="1" ht="15.75" customHeight="1">
      <c r="C433" s="29"/>
      <c r="D433" s="29"/>
      <c r="E433" s="29"/>
    </row>
    <row r="434" s="5" customFormat="1" ht="15.75" customHeight="1">
      <c r="C434" s="29"/>
      <c r="D434" s="29"/>
      <c r="E434" s="29"/>
    </row>
    <row r="435" s="5" customFormat="1" ht="15.75" customHeight="1">
      <c r="C435" s="29"/>
      <c r="D435" s="29"/>
      <c r="E435" s="29"/>
    </row>
    <row r="436" s="5" customFormat="1" ht="15.75" customHeight="1">
      <c r="C436" s="29"/>
      <c r="D436" s="29"/>
      <c r="E436" s="29"/>
    </row>
    <row r="437" s="5" customFormat="1" ht="15.75" customHeight="1">
      <c r="C437" s="29"/>
      <c r="D437" s="29"/>
      <c r="E437" s="29"/>
    </row>
    <row r="438" s="5" customFormat="1" ht="15.75" customHeight="1">
      <c r="C438" s="29"/>
      <c r="D438" s="29"/>
      <c r="E438" s="29"/>
    </row>
    <row r="439" s="5" customFormat="1" ht="15.75" customHeight="1">
      <c r="C439" s="29"/>
      <c r="D439" s="29"/>
      <c r="E439" s="29"/>
    </row>
    <row r="440" s="5" customFormat="1" ht="15.75" customHeight="1">
      <c r="C440" s="29"/>
      <c r="D440" s="29"/>
      <c r="E440" s="29"/>
    </row>
    <row r="441" s="5" customFormat="1" ht="15.75" customHeight="1">
      <c r="C441" s="29"/>
      <c r="D441" s="29"/>
      <c r="E441" s="29"/>
    </row>
    <row r="442" s="5" customFormat="1" ht="15.75" customHeight="1">
      <c r="C442" s="29"/>
      <c r="D442" s="29"/>
      <c r="E442" s="29"/>
    </row>
    <row r="443" s="5" customFormat="1" ht="15.75" customHeight="1">
      <c r="C443" s="29"/>
      <c r="D443" s="29"/>
      <c r="E443" s="29"/>
    </row>
    <row r="444" s="5" customFormat="1" ht="15.75" customHeight="1">
      <c r="C444" s="29"/>
      <c r="D444" s="29"/>
      <c r="E444" s="29"/>
    </row>
    <row r="445" s="5" customFormat="1" ht="15.75" customHeight="1">
      <c r="C445" s="29"/>
      <c r="D445" s="29"/>
      <c r="E445" s="29"/>
    </row>
    <row r="446" s="5" customFormat="1" ht="15.75" customHeight="1">
      <c r="C446" s="29"/>
      <c r="D446" s="29"/>
      <c r="E446" s="29"/>
    </row>
    <row r="447" s="5" customFormat="1" ht="15.75" customHeight="1">
      <c r="C447" s="29"/>
      <c r="D447" s="29"/>
      <c r="E447" s="29"/>
    </row>
    <row r="448" s="5" customFormat="1" ht="15.75" customHeight="1">
      <c r="C448" s="29"/>
      <c r="D448" s="29"/>
      <c r="E448" s="29"/>
    </row>
    <row r="449" s="5" customFormat="1" ht="15.75" customHeight="1">
      <c r="C449" s="29"/>
      <c r="D449" s="29"/>
      <c r="E449" s="29"/>
    </row>
    <row r="450" s="5" customFormat="1" ht="15.75" customHeight="1">
      <c r="C450" s="29"/>
      <c r="D450" s="29"/>
      <c r="E450" s="29"/>
    </row>
    <row r="451" s="5" customFormat="1" ht="15.75" customHeight="1">
      <c r="C451" s="29"/>
      <c r="D451" s="29"/>
      <c r="E451" s="29"/>
    </row>
    <row r="452" s="5" customFormat="1" ht="15.75" customHeight="1">
      <c r="C452" s="29"/>
      <c r="D452" s="29"/>
      <c r="E452" s="29"/>
    </row>
    <row r="453" s="5" customFormat="1" ht="15.75" customHeight="1">
      <c r="C453" s="29"/>
      <c r="D453" s="29"/>
      <c r="E453" s="29"/>
    </row>
    <row r="454" s="5" customFormat="1" ht="15.75" customHeight="1">
      <c r="C454" s="29"/>
      <c r="D454" s="29"/>
      <c r="E454" s="29"/>
    </row>
    <row r="455" s="5" customFormat="1" ht="15.75" customHeight="1">
      <c r="C455" s="29"/>
      <c r="D455" s="29"/>
      <c r="E455" s="29"/>
    </row>
    <row r="456" s="5" customFormat="1" ht="15.75" customHeight="1">
      <c r="C456" s="29"/>
      <c r="D456" s="29"/>
      <c r="E456" s="29"/>
    </row>
    <row r="457" s="5" customFormat="1" ht="15.75" customHeight="1">
      <c r="C457" s="29"/>
      <c r="D457" s="29"/>
      <c r="E457" s="29"/>
    </row>
    <row r="458" s="5" customFormat="1" ht="15.75" customHeight="1">
      <c r="C458" s="29"/>
      <c r="D458" s="29"/>
      <c r="E458" s="29"/>
    </row>
    <row r="459" s="5" customFormat="1" ht="15.75" customHeight="1">
      <c r="C459" s="29"/>
      <c r="D459" s="29"/>
      <c r="E459" s="29"/>
    </row>
    <row r="460" s="5" customFormat="1" ht="15.75" customHeight="1">
      <c r="C460" s="29"/>
      <c r="D460" s="29"/>
      <c r="E460" s="29"/>
    </row>
    <row r="461" s="5" customFormat="1" ht="15.75" customHeight="1">
      <c r="C461" s="29"/>
      <c r="D461" s="29"/>
      <c r="E461" s="29"/>
    </row>
    <row r="462" s="5" customFormat="1" ht="15.75" customHeight="1">
      <c r="C462" s="29"/>
      <c r="D462" s="29"/>
      <c r="E462" s="29"/>
    </row>
    <row r="463" s="5" customFormat="1" ht="15.75" customHeight="1">
      <c r="C463" s="29"/>
      <c r="D463" s="29"/>
      <c r="E463" s="29"/>
    </row>
    <row r="464" s="5" customFormat="1" ht="15.75" customHeight="1">
      <c r="C464" s="29"/>
      <c r="D464" s="29"/>
      <c r="E464" s="29"/>
    </row>
    <row r="465" s="5" customFormat="1" ht="15.75" customHeight="1">
      <c r="C465" s="29"/>
      <c r="D465" s="29"/>
      <c r="E465" s="29"/>
    </row>
    <row r="466" s="5" customFormat="1" ht="15.75" customHeight="1">
      <c r="C466" s="29"/>
      <c r="D466" s="29"/>
      <c r="E466" s="29"/>
    </row>
    <row r="467" s="5" customFormat="1" ht="15.75" customHeight="1">
      <c r="C467" s="29"/>
      <c r="D467" s="29"/>
      <c r="E467" s="29"/>
    </row>
    <row r="468" s="5" customFormat="1" ht="15.75" customHeight="1">
      <c r="C468" s="29"/>
      <c r="D468" s="29"/>
      <c r="E468" s="29"/>
    </row>
    <row r="469" s="5" customFormat="1" ht="15.75" customHeight="1">
      <c r="C469" s="29"/>
      <c r="D469" s="29"/>
      <c r="E469" s="29"/>
    </row>
    <row r="470" s="5" customFormat="1" ht="15.75" customHeight="1">
      <c r="C470" s="29"/>
      <c r="D470" s="29"/>
      <c r="E470" s="29"/>
    </row>
    <row r="471" s="5" customFormat="1" ht="15.75" customHeight="1">
      <c r="C471" s="29"/>
      <c r="D471" s="29"/>
      <c r="E471" s="29"/>
    </row>
    <row r="472" s="5" customFormat="1" ht="15.75" customHeight="1">
      <c r="C472" s="29"/>
      <c r="D472" s="29"/>
      <c r="E472" s="29"/>
    </row>
    <row r="473" s="5" customFormat="1" ht="15.75" customHeight="1">
      <c r="C473" s="29"/>
      <c r="D473" s="29"/>
      <c r="E473" s="29"/>
    </row>
    <row r="474" s="5" customFormat="1" ht="15.75" customHeight="1">
      <c r="C474" s="29"/>
      <c r="D474" s="29"/>
      <c r="E474" s="29"/>
    </row>
    <row r="475" s="5" customFormat="1" ht="15.75" customHeight="1">
      <c r="C475" s="29"/>
      <c r="D475" s="29"/>
      <c r="E475" s="29"/>
    </row>
    <row r="476" s="5" customFormat="1" ht="15.75" customHeight="1">
      <c r="C476" s="29"/>
      <c r="D476" s="29"/>
      <c r="E476" s="29"/>
    </row>
    <row r="477" s="5" customFormat="1" ht="15.75" customHeight="1">
      <c r="C477" s="29"/>
      <c r="D477" s="29"/>
      <c r="E477" s="29"/>
    </row>
    <row r="478" s="5" customFormat="1" ht="15.75" customHeight="1">
      <c r="C478" s="29"/>
      <c r="D478" s="29"/>
      <c r="E478" s="29"/>
    </row>
    <row r="479" s="5" customFormat="1" ht="15.75" customHeight="1">
      <c r="C479" s="29"/>
      <c r="D479" s="29"/>
      <c r="E479" s="29"/>
    </row>
    <row r="480" s="5" customFormat="1" ht="15.75" customHeight="1">
      <c r="C480" s="29"/>
      <c r="D480" s="29"/>
      <c r="E480" s="29"/>
    </row>
    <row r="481" s="5" customFormat="1" ht="15.75" customHeight="1">
      <c r="C481" s="29"/>
      <c r="D481" s="29"/>
      <c r="E481" s="29"/>
    </row>
    <row r="482" s="5" customFormat="1" ht="15.75" customHeight="1">
      <c r="C482" s="29"/>
      <c r="D482" s="29"/>
      <c r="E482" s="29"/>
    </row>
    <row r="483" s="5" customFormat="1" ht="15.75" customHeight="1">
      <c r="C483" s="29"/>
      <c r="D483" s="29"/>
      <c r="E483" s="29"/>
    </row>
    <row r="484" s="5" customFormat="1" ht="15.75" customHeight="1">
      <c r="C484" s="29"/>
      <c r="D484" s="29"/>
      <c r="E484" s="29"/>
    </row>
    <row r="485" s="5" customFormat="1" ht="15.75" customHeight="1">
      <c r="C485" s="29"/>
      <c r="D485" s="29"/>
      <c r="E485" s="29"/>
    </row>
    <row r="486" s="5" customFormat="1" ht="15.75" customHeight="1">
      <c r="C486" s="29"/>
      <c r="D486" s="29"/>
      <c r="E486" s="29"/>
    </row>
    <row r="487" s="5" customFormat="1" ht="15.75" customHeight="1">
      <c r="C487" s="29"/>
      <c r="D487" s="29"/>
      <c r="E487" s="29"/>
    </row>
    <row r="488" s="5" customFormat="1" ht="15.75" customHeight="1">
      <c r="C488" s="29"/>
      <c r="D488" s="29"/>
      <c r="E488" s="29"/>
    </row>
    <row r="489" s="5" customFormat="1" ht="15.75" customHeight="1">
      <c r="C489" s="29"/>
      <c r="D489" s="29"/>
      <c r="E489" s="29"/>
    </row>
    <row r="490" s="5" customFormat="1" ht="15.75" customHeight="1">
      <c r="C490" s="29"/>
      <c r="D490" s="29"/>
      <c r="E490" s="29"/>
    </row>
    <row r="491" s="5" customFormat="1" ht="15.75" customHeight="1">
      <c r="C491" s="29"/>
      <c r="D491" s="29"/>
      <c r="E491" s="29"/>
    </row>
    <row r="492" s="5" customFormat="1" ht="15.75" customHeight="1">
      <c r="C492" s="29"/>
      <c r="D492" s="29"/>
      <c r="E492" s="29"/>
    </row>
    <row r="493" s="5" customFormat="1" ht="15.75" customHeight="1">
      <c r="C493" s="29"/>
      <c r="D493" s="29"/>
      <c r="E493" s="29"/>
    </row>
    <row r="494" s="5" customFormat="1" ht="15.75" customHeight="1">
      <c r="C494" s="29"/>
      <c r="D494" s="29"/>
      <c r="E494" s="29"/>
    </row>
    <row r="495" s="5" customFormat="1" ht="15.75" customHeight="1">
      <c r="C495" s="29"/>
      <c r="D495" s="29"/>
      <c r="E495" s="29"/>
    </row>
    <row r="496" s="5" customFormat="1" ht="15.75" customHeight="1">
      <c r="C496" s="29"/>
      <c r="D496" s="29"/>
      <c r="E496" s="29"/>
    </row>
    <row r="497" s="5" customFormat="1" ht="15.75" customHeight="1">
      <c r="C497" s="29"/>
      <c r="D497" s="29"/>
      <c r="E497" s="29"/>
    </row>
    <row r="498" s="5" customFormat="1" ht="15.75" customHeight="1">
      <c r="C498" s="29"/>
      <c r="D498" s="29"/>
      <c r="E498" s="29"/>
    </row>
    <row r="499" s="5" customFormat="1" ht="15.75" customHeight="1">
      <c r="C499" s="29"/>
      <c r="D499" s="29"/>
      <c r="E499" s="29"/>
    </row>
    <row r="500" s="5" customFormat="1" ht="15.75" customHeight="1">
      <c r="C500" s="29"/>
      <c r="D500" s="29"/>
      <c r="E500" s="29"/>
    </row>
    <row r="501" s="5" customFormat="1" ht="15.75" customHeight="1">
      <c r="C501" s="29"/>
      <c r="D501" s="29"/>
      <c r="E501" s="29"/>
    </row>
    <row r="502" s="5" customFormat="1" ht="15.75" customHeight="1">
      <c r="C502" s="29"/>
      <c r="D502" s="29"/>
      <c r="E502" s="29"/>
    </row>
    <row r="503" s="5" customFormat="1" ht="15.75" customHeight="1">
      <c r="C503" s="29"/>
      <c r="D503" s="29"/>
      <c r="E503" s="29"/>
    </row>
    <row r="504" s="5" customFormat="1" ht="15.75" customHeight="1">
      <c r="C504" s="29"/>
      <c r="D504" s="29"/>
      <c r="E504" s="29"/>
    </row>
    <row r="505" s="5" customFormat="1" ht="15.75" customHeight="1">
      <c r="C505" s="29"/>
      <c r="D505" s="29"/>
      <c r="E505" s="29"/>
    </row>
    <row r="506" s="5" customFormat="1" ht="15.75" customHeight="1">
      <c r="C506" s="29"/>
      <c r="D506" s="29"/>
      <c r="E506" s="29"/>
    </row>
    <row r="507" s="5" customFormat="1" ht="15.75" customHeight="1">
      <c r="C507" s="29"/>
      <c r="D507" s="29"/>
      <c r="E507" s="29"/>
    </row>
    <row r="508" s="5" customFormat="1" ht="15.75" customHeight="1">
      <c r="C508" s="29"/>
      <c r="D508" s="29"/>
      <c r="E508" s="29"/>
    </row>
    <row r="509" s="5" customFormat="1" ht="15.75" customHeight="1">
      <c r="C509" s="29"/>
      <c r="D509" s="29"/>
      <c r="E509" s="29"/>
    </row>
    <row r="510" s="5" customFormat="1" ht="15.75" customHeight="1">
      <c r="C510" s="29"/>
      <c r="D510" s="29"/>
      <c r="E510" s="29"/>
    </row>
    <row r="511" s="5" customFormat="1" ht="15.75" customHeight="1">
      <c r="C511" s="29"/>
      <c r="D511" s="29"/>
      <c r="E511" s="29"/>
    </row>
    <row r="512" s="5" customFormat="1" ht="15.75" customHeight="1">
      <c r="C512" s="29"/>
      <c r="D512" s="29"/>
      <c r="E512" s="29"/>
    </row>
    <row r="513" s="5" customFormat="1" ht="15.75" customHeight="1">
      <c r="C513" s="29"/>
      <c r="D513" s="29"/>
      <c r="E513" s="29"/>
    </row>
    <row r="514" s="5" customFormat="1" ht="15.75" customHeight="1">
      <c r="C514" s="29"/>
      <c r="D514" s="29"/>
      <c r="E514" s="29"/>
    </row>
    <row r="515" s="5" customFormat="1" ht="15.75" customHeight="1">
      <c r="C515" s="29"/>
      <c r="D515" s="29"/>
      <c r="E515" s="29"/>
    </row>
    <row r="516" s="5" customFormat="1" ht="15.75" customHeight="1">
      <c r="C516" s="29"/>
      <c r="D516" s="29"/>
      <c r="E516" s="29"/>
    </row>
    <row r="517" s="5" customFormat="1" ht="15.75" customHeight="1">
      <c r="C517" s="29"/>
      <c r="D517" s="29"/>
      <c r="E517" s="29"/>
    </row>
    <row r="518" s="5" customFormat="1" ht="15.75" customHeight="1">
      <c r="C518" s="29"/>
      <c r="D518" s="29"/>
      <c r="E518" s="29"/>
    </row>
    <row r="519" s="5" customFormat="1" ht="15.75" customHeight="1">
      <c r="C519" s="29"/>
      <c r="D519" s="29"/>
      <c r="E519" s="29"/>
    </row>
    <row r="520" s="5" customFormat="1" ht="15.75" customHeight="1">
      <c r="C520" s="29"/>
      <c r="D520" s="29"/>
      <c r="E520" s="29"/>
    </row>
    <row r="521" s="5" customFormat="1" ht="15.75" customHeight="1">
      <c r="C521" s="29"/>
      <c r="D521" s="29"/>
      <c r="E521" s="29"/>
    </row>
    <row r="522" s="5" customFormat="1" ht="15.75" customHeight="1">
      <c r="C522" s="29"/>
      <c r="D522" s="29"/>
      <c r="E522" s="29"/>
    </row>
    <row r="523" s="5" customFormat="1" ht="15.75" customHeight="1">
      <c r="C523" s="29"/>
      <c r="D523" s="29"/>
      <c r="E523" s="29"/>
    </row>
    <row r="524" s="5" customFormat="1" ht="15.75" customHeight="1">
      <c r="C524" s="29"/>
      <c r="D524" s="29"/>
      <c r="E524" s="29"/>
    </row>
    <row r="525" s="5" customFormat="1" ht="15.75" customHeight="1">
      <c r="C525" s="29"/>
      <c r="D525" s="29"/>
      <c r="E525" s="29"/>
    </row>
    <row r="526" s="5" customFormat="1" ht="15.75" customHeight="1">
      <c r="C526" s="29"/>
      <c r="D526" s="29"/>
      <c r="E526" s="29"/>
    </row>
    <row r="527" s="5" customFormat="1" ht="15.75" customHeight="1">
      <c r="C527" s="29"/>
      <c r="D527" s="29"/>
      <c r="E527" s="29"/>
    </row>
    <row r="528" s="5" customFormat="1" ht="15.75" customHeight="1">
      <c r="C528" s="29"/>
      <c r="D528" s="29"/>
      <c r="E528" s="29"/>
    </row>
    <row r="529" s="5" customFormat="1" ht="15.75" customHeight="1">
      <c r="C529" s="29"/>
      <c r="D529" s="29"/>
      <c r="E529" s="29"/>
    </row>
    <row r="530" s="5" customFormat="1" ht="15.75" customHeight="1">
      <c r="C530" s="29"/>
      <c r="D530" s="29"/>
      <c r="E530" s="29"/>
    </row>
    <row r="531" s="5" customFormat="1" ht="15.75" customHeight="1">
      <c r="C531" s="29"/>
      <c r="D531" s="29"/>
      <c r="E531" s="29"/>
    </row>
    <row r="532" s="5" customFormat="1" ht="15.75" customHeight="1">
      <c r="C532" s="29"/>
      <c r="D532" s="29"/>
      <c r="E532" s="29"/>
    </row>
    <row r="533" s="5" customFormat="1" ht="15.75" customHeight="1">
      <c r="C533" s="29"/>
      <c r="D533" s="29"/>
      <c r="E533" s="29"/>
    </row>
    <row r="534" s="5" customFormat="1" ht="15.75" customHeight="1">
      <c r="C534" s="29"/>
      <c r="D534" s="29"/>
      <c r="E534" s="29"/>
    </row>
    <row r="535" s="5" customFormat="1" ht="15.75" customHeight="1">
      <c r="C535" s="29"/>
      <c r="D535" s="29"/>
      <c r="E535" s="29"/>
    </row>
    <row r="536" s="5" customFormat="1" ht="15.75" customHeight="1">
      <c r="C536" s="29"/>
      <c r="D536" s="29"/>
      <c r="E536" s="29"/>
    </row>
    <row r="537" s="5" customFormat="1" ht="15.75" customHeight="1">
      <c r="C537" s="29"/>
      <c r="D537" s="29"/>
      <c r="E537" s="29"/>
    </row>
    <row r="538" s="5" customFormat="1" ht="15.75" customHeight="1">
      <c r="C538" s="29"/>
      <c r="D538" s="29"/>
      <c r="E538" s="29"/>
    </row>
    <row r="539" s="5" customFormat="1" ht="15.75" customHeight="1">
      <c r="C539" s="29"/>
      <c r="D539" s="29"/>
      <c r="E539" s="29"/>
    </row>
    <row r="540" s="5" customFormat="1" ht="15.75" customHeight="1">
      <c r="C540" s="29"/>
      <c r="D540" s="29"/>
      <c r="E540" s="29"/>
    </row>
    <row r="541" s="5" customFormat="1" ht="15.75" customHeight="1">
      <c r="C541" s="29"/>
      <c r="D541" s="29"/>
      <c r="E541" s="29"/>
    </row>
    <row r="542" s="5" customFormat="1" ht="15.75" customHeight="1">
      <c r="C542" s="29"/>
      <c r="D542" s="29"/>
      <c r="E542" s="29"/>
    </row>
    <row r="543" s="5" customFormat="1" ht="15.75" customHeight="1">
      <c r="C543" s="29"/>
      <c r="D543" s="29"/>
      <c r="E543" s="29"/>
    </row>
    <row r="544" s="5" customFormat="1" ht="15.75" customHeight="1">
      <c r="C544" s="29"/>
      <c r="D544" s="29"/>
      <c r="E544" s="29"/>
    </row>
    <row r="545" s="5" customFormat="1" ht="15.75" customHeight="1">
      <c r="C545" s="29"/>
      <c r="D545" s="29"/>
      <c r="E545" s="29"/>
    </row>
    <row r="546" s="5" customFormat="1" ht="15.75" customHeight="1">
      <c r="C546" s="29"/>
      <c r="D546" s="29"/>
      <c r="E546" s="29"/>
    </row>
    <row r="547" s="5" customFormat="1" ht="15.75" customHeight="1">
      <c r="C547" s="29"/>
      <c r="D547" s="29"/>
      <c r="E547" s="29"/>
    </row>
    <row r="548" s="5" customFormat="1" ht="15.75" customHeight="1">
      <c r="C548" s="29"/>
      <c r="D548" s="29"/>
      <c r="E548" s="29"/>
    </row>
    <row r="549" s="5" customFormat="1" ht="15.75" customHeight="1">
      <c r="C549" s="29"/>
      <c r="D549" s="29"/>
      <c r="E549" s="29"/>
    </row>
    <row r="550" s="5" customFormat="1" ht="15.75" customHeight="1">
      <c r="C550" s="29"/>
      <c r="D550" s="29"/>
      <c r="E550" s="29"/>
    </row>
    <row r="551" s="5" customFormat="1" ht="15.75" customHeight="1">
      <c r="C551" s="29"/>
      <c r="D551" s="29"/>
      <c r="E551" s="29"/>
    </row>
    <row r="552" s="5" customFormat="1" ht="15.75" customHeight="1">
      <c r="C552" s="29"/>
      <c r="D552" s="29"/>
      <c r="E552" s="29"/>
    </row>
    <row r="553" s="5" customFormat="1" ht="15.75" customHeight="1">
      <c r="C553" s="29"/>
      <c r="D553" s="29"/>
      <c r="E553" s="29"/>
    </row>
    <row r="554" s="5" customFormat="1" ht="15.75" customHeight="1">
      <c r="C554" s="29"/>
      <c r="D554" s="29"/>
      <c r="E554" s="29"/>
    </row>
    <row r="555" s="5" customFormat="1" ht="15.75" customHeight="1">
      <c r="C555" s="29"/>
      <c r="D555" s="29"/>
      <c r="E555" s="29"/>
    </row>
    <row r="556" s="5" customFormat="1" ht="15.75" customHeight="1">
      <c r="C556" s="29"/>
      <c r="D556" s="29"/>
      <c r="E556" s="29"/>
    </row>
    <row r="557" s="5" customFormat="1" ht="15.75" customHeight="1">
      <c r="C557" s="29"/>
      <c r="D557" s="29"/>
      <c r="E557" s="29"/>
    </row>
  </sheetData>
  <mergeCells count="2">
    <mergeCell ref="A2:F2"/>
    <mergeCell ref="C3:F3"/>
  </mergeCells>
  <printOptions headings="0" gridLines="0"/>
  <pageMargins left="0.59027799999999997" right="0.59027799999999997" top="0.78680600000000001" bottom="0.59027799999999997" header="0.314583" footer="0.39305599999999996"/>
  <pageSetup paperSize="9" scale="96" firstPageNumber="1"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topLeftCell="A1" zoomScale="100" workbookViewId="0">
      <pane ySplit="6" topLeftCell="A7" activePane="bottomLeft" state="frozen"/>
      <selection activeCell="H25" activeCellId="0" sqref="H25"/>
    </sheetView>
  </sheetViews>
  <sheetFormatPr baseColWidth="8" defaultColWidth="9" defaultRowHeight="15" customHeight="1"/>
  <cols>
    <col customWidth="1" hidden="1" min="1" max="1" style="30" width="9"/>
    <col customWidth="1" min="2" max="2" style="5" width="9.25"/>
    <col customWidth="1" min="3" max="3" style="30" width="38.875"/>
    <col customWidth="1" min="4" max="4" style="31" width="7.125"/>
    <col customWidth="1" min="5" max="5" style="31" width="10.875"/>
    <col customWidth="1" min="6" max="6" style="31" width="8.375"/>
    <col customWidth="1" min="7" max="7" style="31" width="30.125"/>
    <col customWidth="1" min="8" max="8" style="30" width="9"/>
    <col customWidth="1" min="9" max="9" style="30" width="29.625"/>
    <col customWidth="1" min="10" max="257" style="30" width="9"/>
  </cols>
  <sheetData>
    <row r="1" ht="28" customHeight="1">
      <c r="A1" s="3"/>
      <c r="B1" s="32" t="s">
        <v>118</v>
      </c>
      <c r="C1" s="33"/>
      <c r="D1" s="33"/>
      <c r="E1" s="33"/>
      <c r="F1" s="33"/>
      <c r="G1" s="33"/>
    </row>
    <row r="2" ht="29" customHeight="1">
      <c r="B2" s="34" t="s">
        <v>119</v>
      </c>
      <c r="C2" s="34"/>
      <c r="D2" s="34"/>
      <c r="E2" s="34"/>
      <c r="F2" s="34"/>
      <c r="G2" s="34"/>
    </row>
    <row r="3" s="5" customFormat="1" ht="24" customHeight="1">
      <c r="D3" s="35" t="s">
        <v>120</v>
      </c>
      <c r="E3" s="36"/>
      <c r="F3" s="36"/>
      <c r="G3" s="36"/>
    </row>
    <row r="4" s="5" customFormat="1" ht="9" customHeight="1">
      <c r="B4" s="37" t="s">
        <v>121</v>
      </c>
      <c r="C4" s="37" t="s">
        <v>122</v>
      </c>
      <c r="D4" s="38" t="s">
        <v>123</v>
      </c>
      <c r="E4" s="38" t="s">
        <v>124</v>
      </c>
      <c r="F4" s="39" t="s">
        <v>125</v>
      </c>
      <c r="G4" s="37" t="s">
        <v>126</v>
      </c>
    </row>
    <row r="5" s="5" customFormat="1" ht="19" customHeight="1">
      <c r="B5" s="37"/>
      <c r="C5" s="37"/>
      <c r="D5" s="40"/>
      <c r="E5" s="40"/>
      <c r="F5" s="40"/>
      <c r="G5" s="37"/>
    </row>
    <row r="6" s="11" customFormat="1" ht="18" customHeight="1">
      <c r="A6" s="41">
        <f t="shared" ref="A6:A69" si="3">LEN(XFD6)</f>
        <v>0</v>
      </c>
      <c r="B6" s="42"/>
      <c r="C6" s="43" t="s">
        <v>127</v>
      </c>
      <c r="D6" s="44">
        <f>XFD7+XFD126+XFD131+XFD158+XFD175+XFD188+XFD217+XFD290+XFD341+XFD360+XFD377+XFD426+XFD444+XFD456+XFD466+XFD469+XFD472+XFD483+XFD495+XFD504+XFD528+XFD533+XFD537+XFD527</f>
        <v>349284</v>
      </c>
      <c r="E6" s="44">
        <f>XFD7+XFD126+XFD131+XFD158+XFD175+XFD188+XFD217+XFD290+XFD341+XFD360+XFD377+XFD426+XFD444+XFD456+XFD466+XFD469+XFD472+XFD483+XFD495+XFD504+XFD528+XFD533+XFD537+XFD527</f>
        <v>416406</v>
      </c>
      <c r="F6" s="44">
        <f>XFD7+XFD126+XFD131+XFD158+XFD175+XFD188+XFD217+XFD290+XFD341+XFD360+XFD377+XFD426+XFD444+XFD456+XFD466+XFD469+XFD472+XFD483+XFD495+XFD504+XFD528+XFD533+XFD537+XFD527</f>
        <v>67122</v>
      </c>
      <c r="G6" s="45"/>
      <c r="H6" s="46"/>
      <c r="I6" s="46"/>
    </row>
    <row r="7" s="5" customFormat="1" ht="18" customHeight="1">
      <c r="A7" s="47">
        <f t="shared" si="3"/>
        <v>3</v>
      </c>
      <c r="B7" s="48">
        <v>201</v>
      </c>
      <c r="C7" s="49" t="s">
        <v>128</v>
      </c>
      <c r="D7" s="50">
        <f>XFD8+XFD15+XFD21+XFD30+XFD35+XFD40+XFD48+XFD50+XFD54+XFD57+XFD63+XFD66+XFD68+XFD70+XFD72+XFD76+XFD79+XFD84+XFD90+XFD94+XFD99+XFD104+XFD107+XFD110+XFD113+XFD124</f>
        <v>38079</v>
      </c>
      <c r="E7" s="50">
        <f>#REF!+#REF!+#REF!+#REF!+#REF!+#REF!+#REF!+#REF!+#REF!+#REF!+#REF!+#REF!+#REF!+#REF!+#REF!+#REF!+#REF!+#REF!+#REF!+#REF!+#REF!+#REF!+#REF!+#REF!+#REF!+#REF!</f>
        <v>40664</v>
      </c>
      <c r="F7" s="50">
        <f>#REF!+#REF!+#REF!+#REF!+#REF!+#REF!+#REF!+#REF!+#REF!+#REF!+#REF!+#REF!+#REF!+#REF!+#REF!+#REF!+#REF!+#REF!+#REF!+#REF!+#REF!+#REF!+#REF!+#REF!+#REF!+#REF!</f>
        <v>2585</v>
      </c>
      <c r="G7" s="51"/>
      <c r="I7" s="52"/>
    </row>
    <row r="8" s="5" customFormat="1" ht="18" customHeight="1">
      <c r="A8" s="47">
        <f t="shared" si="3"/>
        <v>5</v>
      </c>
      <c r="B8" s="48">
        <v>20101</v>
      </c>
      <c r="C8" s="53" t="s">
        <v>129</v>
      </c>
      <c r="D8" s="50">
        <f>SUM(XFD9:XFD14)</f>
        <v>1207</v>
      </c>
      <c r="E8" s="50">
        <f>SUM(XFD9:XFD14)</f>
        <v>1331</v>
      </c>
      <c r="F8" s="50">
        <f>SUM(XFD9:XFD14)</f>
        <v>124</v>
      </c>
      <c r="G8" s="51"/>
      <c r="I8" s="52"/>
    </row>
    <row r="9" s="5" customFormat="1" ht="66" customHeight="1">
      <c r="A9" s="54">
        <f t="shared" si="3"/>
        <v>7</v>
      </c>
      <c r="B9" s="48">
        <v>2010101</v>
      </c>
      <c r="C9" s="55" t="s">
        <v>130</v>
      </c>
      <c r="D9" s="50">
        <v>936</v>
      </c>
      <c r="E9" s="50">
        <v>1063</v>
      </c>
      <c r="F9" s="50">
        <f t="shared" ref="F9:F14" si="4">XFD9-XFD9</f>
        <v>127</v>
      </c>
      <c r="G9" s="51"/>
      <c r="I9" s="52"/>
    </row>
    <row r="10" s="5" customFormat="1" ht="36" customHeight="1">
      <c r="A10" s="54">
        <f t="shared" si="3"/>
        <v>7</v>
      </c>
      <c r="B10" s="48">
        <v>2010102</v>
      </c>
      <c r="C10" s="55" t="s">
        <v>131</v>
      </c>
      <c r="D10" s="50">
        <v>50</v>
      </c>
      <c r="E10" s="50">
        <v>75</v>
      </c>
      <c r="F10" s="50">
        <f t="shared" si="4"/>
        <v>25</v>
      </c>
      <c r="G10" s="51"/>
      <c r="I10" s="52"/>
    </row>
    <row r="11" s="5" customFormat="1" ht="18" customHeight="1">
      <c r="A11" s="54">
        <f t="shared" si="3"/>
        <v>7</v>
      </c>
      <c r="B11" s="48">
        <v>2010104</v>
      </c>
      <c r="C11" s="55" t="s">
        <v>132</v>
      </c>
      <c r="D11" s="50">
        <v>12</v>
      </c>
      <c r="E11" s="50">
        <v>12</v>
      </c>
      <c r="F11" s="50">
        <f t="shared" si="4"/>
        <v>0</v>
      </c>
      <c r="G11" s="51"/>
      <c r="I11" s="52"/>
    </row>
    <row r="12" s="5" customFormat="1" ht="18" customHeight="1">
      <c r="A12" s="54">
        <f t="shared" si="3"/>
        <v>7</v>
      </c>
      <c r="B12" s="48">
        <v>2010105</v>
      </c>
      <c r="C12" s="55" t="s">
        <v>133</v>
      </c>
      <c r="D12" s="50">
        <v>15</v>
      </c>
      <c r="E12" s="50">
        <v>15</v>
      </c>
      <c r="F12" s="50">
        <f t="shared" si="4"/>
        <v>0</v>
      </c>
      <c r="G12" s="51"/>
      <c r="I12" s="52"/>
    </row>
    <row r="13" s="5" customFormat="1" ht="18" customHeight="1">
      <c r="A13" s="54">
        <f t="shared" si="3"/>
        <v>7</v>
      </c>
      <c r="B13" s="48">
        <v>2010106</v>
      </c>
      <c r="C13" s="55" t="s">
        <v>134</v>
      </c>
      <c r="D13" s="50">
        <v>128</v>
      </c>
      <c r="E13" s="50">
        <v>94</v>
      </c>
      <c r="F13" s="50">
        <f t="shared" si="4"/>
        <v>-34</v>
      </c>
      <c r="G13" s="51"/>
      <c r="I13" s="52"/>
    </row>
    <row r="14" s="5" customFormat="1" ht="18" customHeight="1">
      <c r="A14" s="54">
        <f t="shared" si="3"/>
        <v>7</v>
      </c>
      <c r="B14" s="48">
        <v>2010108</v>
      </c>
      <c r="C14" s="55" t="s">
        <v>135</v>
      </c>
      <c r="D14" s="50">
        <v>66</v>
      </c>
      <c r="E14" s="50">
        <v>72</v>
      </c>
      <c r="F14" s="50">
        <f t="shared" si="4"/>
        <v>6</v>
      </c>
      <c r="G14" s="51"/>
      <c r="I14" s="52"/>
    </row>
    <row r="15" s="5" customFormat="1" ht="18" customHeight="1">
      <c r="A15" s="47">
        <f t="shared" si="3"/>
        <v>5</v>
      </c>
      <c r="B15" s="48">
        <v>20102</v>
      </c>
      <c r="C15" s="53" t="s">
        <v>136</v>
      </c>
      <c r="D15" s="50">
        <f>SUM(XFD16:XFD20)</f>
        <v>1147</v>
      </c>
      <c r="E15" s="50">
        <f>SUM(XFD16:XFD20)</f>
        <v>1472</v>
      </c>
      <c r="F15" s="50">
        <f>SUM(XFD16:XFD20)</f>
        <v>325</v>
      </c>
      <c r="G15" s="51"/>
      <c r="I15" s="52"/>
    </row>
    <row r="16" s="5" customFormat="1" ht="32" customHeight="1">
      <c r="A16" s="54">
        <f t="shared" si="3"/>
        <v>7</v>
      </c>
      <c r="B16" s="48">
        <v>2010201</v>
      </c>
      <c r="C16" s="55" t="s">
        <v>130</v>
      </c>
      <c r="D16" s="50">
        <v>937</v>
      </c>
      <c r="E16" s="50">
        <v>854</v>
      </c>
      <c r="F16" s="50">
        <f t="shared" ref="F16:F20" si="5">XFD16-XFD16</f>
        <v>-83</v>
      </c>
      <c r="G16" s="51"/>
      <c r="I16" s="52"/>
    </row>
    <row r="17" s="5" customFormat="1" ht="18" customHeight="1">
      <c r="A17" s="54">
        <f t="shared" si="3"/>
        <v>7</v>
      </c>
      <c r="B17" s="48">
        <v>2010202</v>
      </c>
      <c r="C17" s="55" t="s">
        <v>131</v>
      </c>
      <c r="D17" s="50">
        <v>64</v>
      </c>
      <c r="E17" s="50">
        <v>64</v>
      </c>
      <c r="F17" s="50">
        <f t="shared" si="5"/>
        <v>0</v>
      </c>
      <c r="G17" s="51"/>
      <c r="I17" s="52"/>
    </row>
    <row r="18" s="5" customFormat="1" ht="18" customHeight="1">
      <c r="A18" s="54">
        <f t="shared" si="3"/>
        <v>7</v>
      </c>
      <c r="B18" s="48">
        <v>2010205</v>
      </c>
      <c r="C18" s="55" t="s">
        <v>137</v>
      </c>
      <c r="D18" s="50">
        <v>51</v>
      </c>
      <c r="E18" s="50">
        <v>51</v>
      </c>
      <c r="F18" s="50">
        <f t="shared" si="5"/>
        <v>0</v>
      </c>
      <c r="G18" s="51"/>
      <c r="I18" s="52"/>
    </row>
    <row r="19" s="5" customFormat="1" ht="18" customHeight="1">
      <c r="A19" s="54">
        <f t="shared" si="3"/>
        <v>7</v>
      </c>
      <c r="B19" s="48">
        <v>2010206</v>
      </c>
      <c r="C19" s="55" t="s">
        <v>138</v>
      </c>
      <c r="D19" s="50">
        <v>63</v>
      </c>
      <c r="E19" s="50">
        <v>63</v>
      </c>
      <c r="F19" s="50">
        <f t="shared" si="5"/>
        <v>0</v>
      </c>
      <c r="G19" s="51"/>
      <c r="I19" s="52"/>
    </row>
    <row r="20" s="5" customFormat="1" ht="48" customHeight="1">
      <c r="A20" s="54">
        <f t="shared" si="3"/>
        <v>7</v>
      </c>
      <c r="B20" s="48">
        <v>2010299</v>
      </c>
      <c r="C20" s="55" t="s">
        <v>139</v>
      </c>
      <c r="D20" s="50">
        <v>32</v>
      </c>
      <c r="E20" s="50">
        <v>440</v>
      </c>
      <c r="F20" s="50">
        <f t="shared" si="5"/>
        <v>408</v>
      </c>
      <c r="G20" s="51"/>
      <c r="I20" s="52"/>
    </row>
    <row r="21" s="5" customFormat="1" ht="18" customHeight="1">
      <c r="A21" s="47">
        <f t="shared" si="3"/>
        <v>5</v>
      </c>
      <c r="B21" s="48">
        <v>20103</v>
      </c>
      <c r="C21" s="53" t="s">
        <v>140</v>
      </c>
      <c r="D21" s="50">
        <f>SUM(XFD22:XFD29)</f>
        <v>5179</v>
      </c>
      <c r="E21" s="50">
        <f>SUM(XFD22:XFD29)</f>
        <v>5331</v>
      </c>
      <c r="F21" s="50">
        <f>SUM(XFD22:XFD29)</f>
        <v>152</v>
      </c>
      <c r="G21" s="51"/>
      <c r="I21" s="52"/>
    </row>
    <row r="22" s="5" customFormat="1" ht="45" customHeight="1">
      <c r="A22" s="54">
        <f t="shared" si="3"/>
        <v>7</v>
      </c>
      <c r="B22" s="48">
        <v>2010301</v>
      </c>
      <c r="C22" s="55" t="s">
        <v>130</v>
      </c>
      <c r="D22" s="50">
        <v>2168</v>
      </c>
      <c r="E22" s="50">
        <v>2152</v>
      </c>
      <c r="F22" s="50">
        <f t="shared" ref="F22:F29" si="6">XFD22-XFD22</f>
        <v>-16</v>
      </c>
      <c r="G22" s="51"/>
      <c r="H22" s="5"/>
      <c r="I22" s="56"/>
    </row>
    <row r="23" s="5" customFormat="1" ht="48" customHeight="1">
      <c r="A23" s="54">
        <f t="shared" si="3"/>
        <v>7</v>
      </c>
      <c r="B23" s="48">
        <v>2010302</v>
      </c>
      <c r="C23" s="55" t="s">
        <v>131</v>
      </c>
      <c r="D23" s="50">
        <v>124</v>
      </c>
      <c r="E23" s="50">
        <v>124</v>
      </c>
      <c r="F23" s="50">
        <f t="shared" si="6"/>
        <v>0</v>
      </c>
      <c r="G23" s="51"/>
      <c r="I23" s="52"/>
    </row>
    <row r="24" s="5" customFormat="1" ht="20" customHeight="1">
      <c r="A24" s="54">
        <f t="shared" si="3"/>
        <v>7</v>
      </c>
      <c r="B24" s="48">
        <v>2010303</v>
      </c>
      <c r="C24" s="55" t="s">
        <v>141</v>
      </c>
      <c r="D24" s="50">
        <v>583</v>
      </c>
      <c r="E24" s="50">
        <v>588</v>
      </c>
      <c r="F24" s="50">
        <f t="shared" si="6"/>
        <v>5</v>
      </c>
      <c r="G24" s="51"/>
      <c r="I24" s="52"/>
    </row>
    <row r="25" s="5" customFormat="1" ht="48" customHeight="1">
      <c r="A25" s="54">
        <f t="shared" si="3"/>
        <v>7</v>
      </c>
      <c r="B25" s="48">
        <v>2010305</v>
      </c>
      <c r="C25" s="55" t="s">
        <v>142</v>
      </c>
      <c r="D25" s="50">
        <v>430</v>
      </c>
      <c r="E25" s="50">
        <v>465</v>
      </c>
      <c r="F25" s="50">
        <f t="shared" si="6"/>
        <v>35</v>
      </c>
      <c r="G25" s="51"/>
      <c r="I25" s="52"/>
    </row>
    <row r="26" s="5" customFormat="1" ht="41" customHeight="1">
      <c r="A26" s="54">
        <f t="shared" si="3"/>
        <v>7</v>
      </c>
      <c r="B26" s="48">
        <v>2010306</v>
      </c>
      <c r="C26" s="55" t="s">
        <v>143</v>
      </c>
      <c r="D26" s="50">
        <v>530</v>
      </c>
      <c r="E26" s="50">
        <v>525</v>
      </c>
      <c r="F26" s="50">
        <f t="shared" si="6"/>
        <v>-5</v>
      </c>
      <c r="G26" s="51"/>
      <c r="I26" s="52"/>
    </row>
    <row r="27" s="5" customFormat="1" ht="74" customHeight="1">
      <c r="A27" s="54">
        <f t="shared" si="3"/>
        <v>7</v>
      </c>
      <c r="B27" s="48">
        <v>2010308</v>
      </c>
      <c r="C27" s="55" t="s">
        <v>144</v>
      </c>
      <c r="D27" s="50">
        <v>396</v>
      </c>
      <c r="E27" s="50">
        <v>423</v>
      </c>
      <c r="F27" s="50">
        <f t="shared" si="6"/>
        <v>27</v>
      </c>
      <c r="G27" s="51"/>
      <c r="I27" s="52"/>
    </row>
    <row r="28" s="5" customFormat="1" ht="37" customHeight="1">
      <c r="A28" s="54">
        <f t="shared" si="3"/>
        <v>7</v>
      </c>
      <c r="B28" s="48">
        <v>2010350</v>
      </c>
      <c r="C28" s="55" t="s">
        <v>145</v>
      </c>
      <c r="D28" s="50">
        <v>428</v>
      </c>
      <c r="E28" s="50">
        <v>434</v>
      </c>
      <c r="F28" s="50">
        <f t="shared" si="6"/>
        <v>6</v>
      </c>
      <c r="G28" s="51"/>
      <c r="I28" s="52"/>
    </row>
    <row r="29" s="5" customFormat="1" ht="132" customHeight="1">
      <c r="A29" s="54">
        <f t="shared" si="3"/>
        <v>7</v>
      </c>
      <c r="B29" s="48">
        <v>2010399</v>
      </c>
      <c r="C29" s="55" t="s">
        <v>146</v>
      </c>
      <c r="D29" s="50">
        <v>520</v>
      </c>
      <c r="E29" s="50">
        <v>620</v>
      </c>
      <c r="F29" s="50">
        <f t="shared" si="6"/>
        <v>100</v>
      </c>
      <c r="G29" s="51"/>
      <c r="I29" s="52"/>
    </row>
    <row r="30" s="5" customFormat="1" ht="23" customHeight="1">
      <c r="A30" s="47">
        <f t="shared" si="3"/>
        <v>5</v>
      </c>
      <c r="B30" s="48">
        <v>20104</v>
      </c>
      <c r="C30" s="53" t="s">
        <v>147</v>
      </c>
      <c r="D30" s="50">
        <f>SUM(XFD31:XFD34)</f>
        <v>1174</v>
      </c>
      <c r="E30" s="50">
        <f>SUM(XFD31:XFD34)</f>
        <v>1166</v>
      </c>
      <c r="F30" s="50">
        <f>SUM(XFD31:XFD34)</f>
        <v>-8</v>
      </c>
      <c r="G30" s="51"/>
      <c r="I30" s="52"/>
    </row>
    <row r="31" s="5" customFormat="1" ht="36" customHeight="1">
      <c r="A31" s="54">
        <f t="shared" si="3"/>
        <v>7</v>
      </c>
      <c r="B31" s="48">
        <v>2010401</v>
      </c>
      <c r="C31" s="55" t="s">
        <v>130</v>
      </c>
      <c r="D31" s="50">
        <v>820</v>
      </c>
      <c r="E31" s="50">
        <v>847</v>
      </c>
      <c r="F31" s="50">
        <f t="shared" ref="F31:F34" si="7">XFD31-XFD31</f>
        <v>27</v>
      </c>
      <c r="G31" s="51"/>
      <c r="I31" s="52"/>
    </row>
    <row r="32" s="5" customFormat="1" ht="71" customHeight="1">
      <c r="A32" s="54">
        <f t="shared" si="3"/>
        <v>7</v>
      </c>
      <c r="B32" s="48">
        <v>2010402</v>
      </c>
      <c r="C32" s="55" t="s">
        <v>131</v>
      </c>
      <c r="D32" s="50">
        <v>324</v>
      </c>
      <c r="E32" s="50">
        <v>256</v>
      </c>
      <c r="F32" s="50">
        <f t="shared" si="7"/>
        <v>-68</v>
      </c>
      <c r="G32" s="51"/>
      <c r="I32" s="52"/>
    </row>
    <row r="33" s="5" customFormat="1" ht="37" customHeight="1">
      <c r="A33" s="54">
        <f t="shared" si="3"/>
        <v>7</v>
      </c>
      <c r="B33" s="48">
        <v>2010408</v>
      </c>
      <c r="C33" s="55" t="s">
        <v>148</v>
      </c>
      <c r="D33" s="50">
        <v>0</v>
      </c>
      <c r="E33" s="50">
        <v>9</v>
      </c>
      <c r="F33" s="50">
        <f t="shared" si="7"/>
        <v>9</v>
      </c>
      <c r="G33" s="51"/>
      <c r="I33" s="52"/>
    </row>
    <row r="34" s="5" customFormat="1" ht="22" customHeight="1">
      <c r="A34" s="54">
        <f t="shared" si="3"/>
        <v>7</v>
      </c>
      <c r="B34" s="48">
        <v>2010450</v>
      </c>
      <c r="C34" s="55" t="s">
        <v>145</v>
      </c>
      <c r="D34" s="50">
        <v>30</v>
      </c>
      <c r="E34" s="50">
        <v>54</v>
      </c>
      <c r="F34" s="50">
        <f t="shared" si="7"/>
        <v>24</v>
      </c>
      <c r="G34" s="51"/>
      <c r="I34" s="52"/>
    </row>
    <row r="35" s="5" customFormat="1" ht="22" customHeight="1">
      <c r="A35" s="47">
        <f t="shared" si="3"/>
        <v>5</v>
      </c>
      <c r="B35" s="48">
        <v>20105</v>
      </c>
      <c r="C35" s="53" t="s">
        <v>149</v>
      </c>
      <c r="D35" s="50">
        <f>SUM(XFD36:XFD39)</f>
        <v>660</v>
      </c>
      <c r="E35" s="50">
        <f>SUM(XFD36:XFD39)</f>
        <v>717</v>
      </c>
      <c r="F35" s="50">
        <f>SUM(XFD36:XFD39)</f>
        <v>57</v>
      </c>
      <c r="G35" s="51"/>
      <c r="I35" s="52"/>
    </row>
    <row r="36" s="5" customFormat="1" ht="63" customHeight="1">
      <c r="A36" s="54">
        <f t="shared" si="3"/>
        <v>7</v>
      </c>
      <c r="B36" s="48">
        <v>2010501</v>
      </c>
      <c r="C36" s="55" t="s">
        <v>130</v>
      </c>
      <c r="D36" s="50">
        <v>501</v>
      </c>
      <c r="E36" s="50">
        <v>446</v>
      </c>
      <c r="F36" s="50">
        <f t="shared" ref="F36:F39" si="8">XFD36-XFD36</f>
        <v>-55</v>
      </c>
      <c r="G36" s="51"/>
      <c r="I36" s="52"/>
    </row>
    <row r="37" s="5" customFormat="1" ht="47" customHeight="1">
      <c r="A37" s="54">
        <f t="shared" si="3"/>
        <v>7</v>
      </c>
      <c r="B37" s="48">
        <v>2010505</v>
      </c>
      <c r="C37" s="55" t="s">
        <v>150</v>
      </c>
      <c r="D37" s="50">
        <v>68</v>
      </c>
      <c r="E37" s="50">
        <v>78</v>
      </c>
      <c r="F37" s="50">
        <f t="shared" si="8"/>
        <v>10</v>
      </c>
      <c r="G37" s="51"/>
      <c r="I37" s="52"/>
    </row>
    <row r="38" s="5" customFormat="1" ht="20" customHeight="1">
      <c r="A38" s="54">
        <f t="shared" si="3"/>
        <v>7</v>
      </c>
      <c r="B38" s="48">
        <v>2010507</v>
      </c>
      <c r="C38" s="55" t="s">
        <v>151</v>
      </c>
      <c r="D38" s="50">
        <v>40</v>
      </c>
      <c r="E38" s="50">
        <v>80</v>
      </c>
      <c r="F38" s="50">
        <f t="shared" si="8"/>
        <v>40</v>
      </c>
      <c r="G38" s="51"/>
      <c r="I38" s="52"/>
    </row>
    <row r="39" s="5" customFormat="1" ht="20" customHeight="1">
      <c r="A39" s="54">
        <f t="shared" si="3"/>
        <v>7</v>
      </c>
      <c r="B39" s="48">
        <v>2010508</v>
      </c>
      <c r="C39" s="55" t="s">
        <v>152</v>
      </c>
      <c r="D39" s="50">
        <v>51</v>
      </c>
      <c r="E39" s="50">
        <v>113</v>
      </c>
      <c r="F39" s="50">
        <f t="shared" si="8"/>
        <v>62</v>
      </c>
      <c r="G39" s="51"/>
      <c r="I39" s="52"/>
    </row>
    <row r="40" s="5" customFormat="1" ht="20" customHeight="1">
      <c r="A40" s="47">
        <f t="shared" si="3"/>
        <v>5</v>
      </c>
      <c r="B40" s="48">
        <v>20106</v>
      </c>
      <c r="C40" s="53" t="s">
        <v>153</v>
      </c>
      <c r="D40" s="50">
        <f>SUM(XFD41:XFD47)</f>
        <v>2273</v>
      </c>
      <c r="E40" s="50">
        <f>SUM(XFD41:XFD47)</f>
        <v>2033</v>
      </c>
      <c r="F40" s="50">
        <f>SUM(XFD41:XFD47)</f>
        <v>-240</v>
      </c>
      <c r="G40" s="51"/>
      <c r="I40" s="52"/>
    </row>
    <row r="41" s="5" customFormat="1" ht="49" customHeight="1">
      <c r="A41" s="54">
        <f t="shared" si="3"/>
        <v>7</v>
      </c>
      <c r="B41" s="48">
        <v>2010601</v>
      </c>
      <c r="C41" s="55" t="s">
        <v>130</v>
      </c>
      <c r="D41" s="50">
        <v>1481</v>
      </c>
      <c r="E41" s="50">
        <v>1461</v>
      </c>
      <c r="F41" s="50">
        <f t="shared" ref="F41:F47" si="9">XFD41-XFD41</f>
        <v>-20</v>
      </c>
      <c r="G41" s="51"/>
      <c r="I41" s="52"/>
    </row>
    <row r="42" s="5" customFormat="1" ht="20" customHeight="1">
      <c r="A42" s="54">
        <f t="shared" si="3"/>
        <v>7</v>
      </c>
      <c r="B42" s="48">
        <v>2010602</v>
      </c>
      <c r="C42" s="55" t="s">
        <v>131</v>
      </c>
      <c r="D42" s="50">
        <v>10</v>
      </c>
      <c r="E42" s="50">
        <v>5</v>
      </c>
      <c r="F42" s="50">
        <f t="shared" si="9"/>
        <v>-5</v>
      </c>
      <c r="G42" s="51"/>
      <c r="I42" s="52"/>
    </row>
    <row r="43" s="5" customFormat="1" ht="20" customHeight="1">
      <c r="A43" s="54">
        <f t="shared" si="3"/>
        <v>7</v>
      </c>
      <c r="B43" s="48">
        <v>2010604</v>
      </c>
      <c r="C43" s="55" t="s">
        <v>154</v>
      </c>
      <c r="D43" s="50">
        <v>255</v>
      </c>
      <c r="E43" s="50">
        <v>110</v>
      </c>
      <c r="F43" s="50">
        <f t="shared" si="9"/>
        <v>-145</v>
      </c>
      <c r="G43" s="51"/>
      <c r="I43" s="52"/>
    </row>
    <row r="44" s="5" customFormat="1" ht="20" customHeight="1">
      <c r="A44" s="54">
        <f t="shared" si="3"/>
        <v>7</v>
      </c>
      <c r="B44" s="48">
        <v>2010605</v>
      </c>
      <c r="C44" s="55" t="s">
        <v>155</v>
      </c>
      <c r="D44" s="50">
        <v>63</v>
      </c>
      <c r="E44" s="50">
        <v>63</v>
      </c>
      <c r="F44" s="50">
        <f t="shared" si="9"/>
        <v>0</v>
      </c>
      <c r="G44" s="51"/>
      <c r="I44" s="52"/>
    </row>
    <row r="45" s="5" customFormat="1" ht="39" customHeight="1">
      <c r="A45" s="54">
        <f t="shared" si="3"/>
        <v>7</v>
      </c>
      <c r="B45" s="48">
        <v>2010607</v>
      </c>
      <c r="C45" s="55" t="s">
        <v>156</v>
      </c>
      <c r="D45" s="50">
        <v>188</v>
      </c>
      <c r="E45" s="50">
        <v>102</v>
      </c>
      <c r="F45" s="50">
        <f t="shared" si="9"/>
        <v>-86</v>
      </c>
      <c r="G45" s="51"/>
      <c r="I45" s="52"/>
    </row>
    <row r="46" s="5" customFormat="1" ht="19" customHeight="1">
      <c r="A46" s="54">
        <f t="shared" si="3"/>
        <v>7</v>
      </c>
      <c r="B46" s="48">
        <v>2010608</v>
      </c>
      <c r="C46" s="55" t="s">
        <v>157</v>
      </c>
      <c r="D46" s="50">
        <v>200</v>
      </c>
      <c r="E46" s="50">
        <v>223</v>
      </c>
      <c r="F46" s="50">
        <f t="shared" si="9"/>
        <v>23</v>
      </c>
      <c r="G46" s="51"/>
      <c r="I46" s="52"/>
    </row>
    <row r="47" s="5" customFormat="1" ht="19" customHeight="1">
      <c r="A47" s="54">
        <f t="shared" si="3"/>
        <v>7</v>
      </c>
      <c r="B47" s="48">
        <v>2010699</v>
      </c>
      <c r="C47" s="55" t="s">
        <v>158</v>
      </c>
      <c r="D47" s="50">
        <v>76</v>
      </c>
      <c r="E47" s="50">
        <v>69</v>
      </c>
      <c r="F47" s="50">
        <f t="shared" si="9"/>
        <v>-7</v>
      </c>
      <c r="G47" s="51"/>
      <c r="I47" s="52"/>
    </row>
    <row r="48" s="5" customFormat="1" ht="19" customHeight="1">
      <c r="A48" s="47">
        <f t="shared" si="3"/>
        <v>5</v>
      </c>
      <c r="B48" s="48">
        <v>20107</v>
      </c>
      <c r="C48" s="53" t="s">
        <v>159</v>
      </c>
      <c r="D48" s="50">
        <f>SUM(XFD49)</f>
        <v>2975</v>
      </c>
      <c r="E48" s="50">
        <f>SUM(XFD49)</f>
        <v>2975</v>
      </c>
      <c r="F48" s="50">
        <f>SUM(XFD49)</f>
        <v>0</v>
      </c>
      <c r="G48" s="51"/>
      <c r="I48" s="52"/>
    </row>
    <row r="49" s="5" customFormat="1" ht="19" customHeight="1">
      <c r="A49" s="54">
        <f t="shared" si="3"/>
        <v>7</v>
      </c>
      <c r="B49" s="48">
        <v>2010701</v>
      </c>
      <c r="C49" s="55" t="s">
        <v>130</v>
      </c>
      <c r="D49" s="50">
        <v>2975</v>
      </c>
      <c r="E49" s="50">
        <v>2975</v>
      </c>
      <c r="F49" s="50">
        <f>XFD49-XFD49</f>
        <v>0</v>
      </c>
      <c r="G49" s="51"/>
      <c r="I49" s="52"/>
    </row>
    <row r="50" s="5" customFormat="1" ht="19" customHeight="1">
      <c r="A50" s="47">
        <f t="shared" si="3"/>
        <v>5</v>
      </c>
      <c r="B50" s="48">
        <v>20108</v>
      </c>
      <c r="C50" s="53" t="s">
        <v>160</v>
      </c>
      <c r="D50" s="50">
        <f>SUM(XFD51:XFD53)</f>
        <v>893</v>
      </c>
      <c r="E50" s="50">
        <f>SUM(XFD51:XFD53)</f>
        <v>811</v>
      </c>
      <c r="F50" s="50">
        <f>SUM(XFD51:XFD53)</f>
        <v>-82</v>
      </c>
      <c r="G50" s="51"/>
      <c r="I50" s="52"/>
    </row>
    <row r="51" s="5" customFormat="1" ht="33" customHeight="1">
      <c r="A51" s="54">
        <f t="shared" si="3"/>
        <v>7</v>
      </c>
      <c r="B51" s="48">
        <v>2010801</v>
      </c>
      <c r="C51" s="55" t="s">
        <v>130</v>
      </c>
      <c r="D51" s="50">
        <v>678</v>
      </c>
      <c r="E51" s="50">
        <v>596</v>
      </c>
      <c r="F51" s="50">
        <f t="shared" ref="F51:F53" si="10">XFD51-XFD51</f>
        <v>-82</v>
      </c>
      <c r="G51" s="51"/>
      <c r="I51" s="52"/>
    </row>
    <row r="52" s="5" customFormat="1" ht="20" customHeight="1">
      <c r="A52" s="54">
        <f t="shared" si="3"/>
        <v>7</v>
      </c>
      <c r="B52" s="48">
        <v>2010804</v>
      </c>
      <c r="C52" s="55" t="s">
        <v>161</v>
      </c>
      <c r="D52" s="50">
        <v>200</v>
      </c>
      <c r="E52" s="50">
        <v>200</v>
      </c>
      <c r="F52" s="50">
        <f t="shared" si="10"/>
        <v>0</v>
      </c>
      <c r="G52" s="51"/>
      <c r="I52" s="52"/>
    </row>
    <row r="53" s="5" customFormat="1" ht="20" customHeight="1">
      <c r="A53" s="54">
        <f t="shared" si="3"/>
        <v>7</v>
      </c>
      <c r="B53" s="48">
        <v>2010806</v>
      </c>
      <c r="C53" s="55" t="s">
        <v>156</v>
      </c>
      <c r="D53" s="50">
        <v>15</v>
      </c>
      <c r="E53" s="50">
        <v>15</v>
      </c>
      <c r="F53" s="50">
        <f t="shared" si="10"/>
        <v>0</v>
      </c>
      <c r="G53" s="51"/>
      <c r="I53" s="52"/>
    </row>
    <row r="54" s="5" customFormat="1" ht="20" customHeight="1">
      <c r="A54" s="47">
        <f t="shared" si="3"/>
        <v>5</v>
      </c>
      <c r="B54" s="48">
        <v>20109</v>
      </c>
      <c r="C54" s="53" t="s">
        <v>162</v>
      </c>
      <c r="D54" s="50">
        <f>SUM(XFD55:XFD56)</f>
        <v>0</v>
      </c>
      <c r="E54" s="50">
        <f>SUM(XFD55:XFD56)</f>
        <v>500</v>
      </c>
      <c r="F54" s="50">
        <f>SUM(XFD55:XFD56)</f>
        <v>500</v>
      </c>
      <c r="G54" s="51"/>
      <c r="I54" s="52"/>
    </row>
    <row r="55" s="5" customFormat="1" ht="19" customHeight="1">
      <c r="A55" s="54">
        <f t="shared" si="3"/>
        <v>7</v>
      </c>
      <c r="B55" s="48">
        <v>2010901</v>
      </c>
      <c r="C55" s="55" t="s">
        <v>130</v>
      </c>
      <c r="D55" s="50">
        <v>0</v>
      </c>
      <c r="E55" s="50">
        <v>400</v>
      </c>
      <c r="F55" s="50">
        <f t="shared" ref="F55:F56" si="11">XFD55-XFD55</f>
        <v>400</v>
      </c>
      <c r="G55" s="51"/>
      <c r="I55" s="52"/>
    </row>
    <row r="56" s="5" customFormat="1" ht="45" customHeight="1">
      <c r="A56" s="54">
        <f t="shared" si="3"/>
        <v>7</v>
      </c>
      <c r="B56" s="48">
        <v>2010999</v>
      </c>
      <c r="C56" s="55" t="s">
        <v>163</v>
      </c>
      <c r="D56" s="50">
        <v>0</v>
      </c>
      <c r="E56" s="50">
        <v>100</v>
      </c>
      <c r="F56" s="50">
        <f t="shared" si="11"/>
        <v>100</v>
      </c>
      <c r="G56" s="51"/>
      <c r="I56" s="52"/>
    </row>
    <row r="57" s="5" customFormat="1" ht="19" customHeight="1">
      <c r="A57" s="47">
        <f t="shared" si="3"/>
        <v>5</v>
      </c>
      <c r="B57" s="48">
        <v>20111</v>
      </c>
      <c r="C57" s="53" t="s">
        <v>164</v>
      </c>
      <c r="D57" s="50">
        <f>SUM(XFD58:XFD62)</f>
        <v>5661</v>
      </c>
      <c r="E57" s="50">
        <f>SUM(XFD58:XFD62)</f>
        <v>4886</v>
      </c>
      <c r="F57" s="50">
        <f>SUM(XFD58:XFD62)</f>
        <v>-775</v>
      </c>
      <c r="G57" s="51"/>
      <c r="I57" s="52"/>
    </row>
    <row r="58" s="5" customFormat="1" ht="49" customHeight="1">
      <c r="A58" s="54">
        <f t="shared" si="3"/>
        <v>7</v>
      </c>
      <c r="B58" s="48">
        <v>2011101</v>
      </c>
      <c r="C58" s="55" t="s">
        <v>130</v>
      </c>
      <c r="D58" s="50">
        <v>2886</v>
      </c>
      <c r="E58" s="50">
        <v>2659</v>
      </c>
      <c r="F58" s="50">
        <f t="shared" ref="F58:F62" si="12">XFD58-XFD58</f>
        <v>-227</v>
      </c>
      <c r="G58" s="51"/>
      <c r="I58" s="52"/>
    </row>
    <row r="59" s="5" customFormat="1" ht="20" customHeight="1">
      <c r="A59" s="54">
        <f t="shared" si="3"/>
        <v>7</v>
      </c>
      <c r="B59" s="48">
        <v>2011104</v>
      </c>
      <c r="C59" s="55" t="s">
        <v>165</v>
      </c>
      <c r="D59" s="50">
        <v>1795</v>
      </c>
      <c r="E59" s="50">
        <v>1300</v>
      </c>
      <c r="F59" s="50">
        <f t="shared" si="12"/>
        <v>-495</v>
      </c>
      <c r="G59" s="51"/>
      <c r="I59" s="52"/>
    </row>
    <row r="60" s="5" customFormat="1" ht="20" customHeight="1">
      <c r="A60" s="54">
        <f t="shared" si="3"/>
        <v>7</v>
      </c>
      <c r="B60" s="48">
        <v>2011105</v>
      </c>
      <c r="C60" s="55" t="s">
        <v>166</v>
      </c>
      <c r="D60" s="50">
        <v>170</v>
      </c>
      <c r="E60" s="50">
        <v>170</v>
      </c>
      <c r="F60" s="50">
        <f t="shared" si="12"/>
        <v>0</v>
      </c>
      <c r="G60" s="51"/>
      <c r="I60" s="52"/>
    </row>
    <row r="61" s="5" customFormat="1" ht="20" customHeight="1">
      <c r="A61" s="54">
        <f t="shared" si="3"/>
        <v>7</v>
      </c>
      <c r="B61" s="48">
        <v>2011150</v>
      </c>
      <c r="C61" s="55" t="s">
        <v>145</v>
      </c>
      <c r="D61" s="50">
        <v>70</v>
      </c>
      <c r="E61" s="50">
        <v>70</v>
      </c>
      <c r="F61" s="50">
        <f t="shared" si="12"/>
        <v>0</v>
      </c>
      <c r="G61" s="51"/>
      <c r="I61" s="52"/>
    </row>
    <row r="62" s="5" customFormat="1" ht="62" customHeight="1">
      <c r="A62" s="54">
        <f t="shared" si="3"/>
        <v>7</v>
      </c>
      <c r="B62" s="48">
        <v>2011199</v>
      </c>
      <c r="C62" s="55" t="s">
        <v>167</v>
      </c>
      <c r="D62" s="50">
        <v>740</v>
      </c>
      <c r="E62" s="50">
        <v>687</v>
      </c>
      <c r="F62" s="50">
        <f t="shared" si="12"/>
        <v>-53</v>
      </c>
      <c r="G62" s="51"/>
      <c r="H62" s="5"/>
      <c r="I62" s="56"/>
    </row>
    <row r="63" s="5" customFormat="1" ht="19" customHeight="1">
      <c r="A63" s="47">
        <f t="shared" si="3"/>
        <v>5</v>
      </c>
      <c r="B63" s="48">
        <v>20113</v>
      </c>
      <c r="C63" s="53" t="s">
        <v>168</v>
      </c>
      <c r="D63" s="50">
        <f>SUM(XFD64:XFD65)</f>
        <v>698</v>
      </c>
      <c r="E63" s="50">
        <f>SUM(XFD64:XFD65)</f>
        <v>682</v>
      </c>
      <c r="F63" s="50">
        <f>SUM(XFD64:XFD65)</f>
        <v>-16</v>
      </c>
      <c r="G63" s="51"/>
      <c r="I63" s="52"/>
    </row>
    <row r="64" s="5" customFormat="1" ht="33" customHeight="1">
      <c r="A64" s="54">
        <f t="shared" si="3"/>
        <v>7</v>
      </c>
      <c r="B64" s="48">
        <v>2011301</v>
      </c>
      <c r="C64" s="55" t="s">
        <v>130</v>
      </c>
      <c r="D64" s="50">
        <v>198</v>
      </c>
      <c r="E64" s="50">
        <v>184</v>
      </c>
      <c r="F64" s="50">
        <f t="shared" ref="F64:F65" si="13">XFD64-XFD64</f>
        <v>-14</v>
      </c>
      <c r="G64" s="51"/>
      <c r="I64" s="52"/>
    </row>
    <row r="65" s="5" customFormat="1" ht="95" customHeight="1">
      <c r="A65" s="54">
        <f t="shared" si="3"/>
        <v>7</v>
      </c>
      <c r="B65" s="48">
        <v>2011308</v>
      </c>
      <c r="C65" s="55" t="s">
        <v>169</v>
      </c>
      <c r="D65" s="50">
        <v>500</v>
      </c>
      <c r="E65" s="50">
        <v>498</v>
      </c>
      <c r="F65" s="50">
        <f t="shared" si="13"/>
        <v>-2</v>
      </c>
      <c r="G65" s="51"/>
      <c r="I65" s="52"/>
    </row>
    <row r="66" s="5" customFormat="1" ht="18" customHeight="1">
      <c r="A66" s="47">
        <f t="shared" si="3"/>
        <v>5</v>
      </c>
      <c r="B66" s="48">
        <v>20114</v>
      </c>
      <c r="C66" s="53" t="s">
        <v>170</v>
      </c>
      <c r="D66" s="50">
        <f>SUM(XFD67)</f>
        <v>0</v>
      </c>
      <c r="E66" s="50">
        <f>SUM(XFD67)</f>
        <v>58</v>
      </c>
      <c r="F66" s="50">
        <f>SUM(XFD67)</f>
        <v>58</v>
      </c>
      <c r="G66" s="51"/>
      <c r="I66" s="52"/>
    </row>
    <row r="67" s="5" customFormat="1" ht="18" customHeight="1">
      <c r="A67" s="54">
        <f t="shared" si="3"/>
        <v>7</v>
      </c>
      <c r="B67" s="48">
        <v>2011499</v>
      </c>
      <c r="C67" s="55" t="s">
        <v>171</v>
      </c>
      <c r="D67" s="50">
        <v>0</v>
      </c>
      <c r="E67" s="50">
        <v>58</v>
      </c>
      <c r="F67" s="50">
        <f>XFD67-XFD67</f>
        <v>58</v>
      </c>
      <c r="G67" s="51"/>
      <c r="I67" s="52"/>
    </row>
    <row r="68" s="5" customFormat="1" ht="18" customHeight="1">
      <c r="A68" s="47">
        <f t="shared" si="3"/>
        <v>5</v>
      </c>
      <c r="B68" s="48">
        <v>20123</v>
      </c>
      <c r="C68" s="53" t="s">
        <v>172</v>
      </c>
      <c r="D68" s="50">
        <f>SUM(XFD69)</f>
        <v>10</v>
      </c>
      <c r="E68" s="50">
        <f>SUM(XFD69)</f>
        <v>53</v>
      </c>
      <c r="F68" s="50">
        <f>SUM(XFD69)</f>
        <v>43</v>
      </c>
      <c r="G68" s="51"/>
      <c r="I68" s="52"/>
    </row>
    <row r="69" s="5" customFormat="1" ht="18" customHeight="1">
      <c r="A69" s="54">
        <f t="shared" si="3"/>
        <v>7</v>
      </c>
      <c r="B69" s="48">
        <v>2012399</v>
      </c>
      <c r="C69" s="55" t="s">
        <v>173</v>
      </c>
      <c r="D69" s="50">
        <v>10</v>
      </c>
      <c r="E69" s="50">
        <v>53</v>
      </c>
      <c r="F69" s="50">
        <f>XFD69-XFD69</f>
        <v>43</v>
      </c>
      <c r="G69" s="51"/>
      <c r="I69" s="52"/>
    </row>
    <row r="70" s="5" customFormat="1" ht="18" customHeight="1">
      <c r="A70" s="47">
        <f t="shared" ref="A70:A133" si="14">LEN(XFD70)</f>
        <v>5</v>
      </c>
      <c r="B70" s="48">
        <v>20125</v>
      </c>
      <c r="C70" s="53" t="s">
        <v>174</v>
      </c>
      <c r="D70" s="50">
        <f>SUM(XFD71)</f>
        <v>18</v>
      </c>
      <c r="E70" s="50">
        <f>SUM(XFD71)</f>
        <v>18</v>
      </c>
      <c r="F70" s="50">
        <f>SUM(XFD71)</f>
        <v>0</v>
      </c>
      <c r="G70" s="51"/>
      <c r="I70" s="52"/>
    </row>
    <row r="71" s="5" customFormat="1" ht="18" customHeight="1">
      <c r="A71" s="54">
        <f t="shared" si="14"/>
        <v>7</v>
      </c>
      <c r="B71" s="48">
        <v>2012505</v>
      </c>
      <c r="C71" s="55" t="s">
        <v>175</v>
      </c>
      <c r="D71" s="50">
        <v>18</v>
      </c>
      <c r="E71" s="50">
        <v>18</v>
      </c>
      <c r="F71" s="50">
        <f>XFD71-XFD71</f>
        <v>0</v>
      </c>
      <c r="G71" s="51"/>
      <c r="I71" s="52"/>
    </row>
    <row r="72" s="5" customFormat="1" ht="18" customHeight="1">
      <c r="A72" s="47">
        <f t="shared" si="14"/>
        <v>5</v>
      </c>
      <c r="B72" s="48">
        <v>20126</v>
      </c>
      <c r="C72" s="53" t="s">
        <v>176</v>
      </c>
      <c r="D72" s="50">
        <f>SUM(XFD73:XFD75)</f>
        <v>332</v>
      </c>
      <c r="E72" s="50">
        <f>SUM(XFD73:XFD75)</f>
        <v>335</v>
      </c>
      <c r="F72" s="50">
        <f>SUM(XFD73:XFD75)</f>
        <v>3</v>
      </c>
      <c r="G72" s="51"/>
      <c r="I72" s="52"/>
    </row>
    <row r="73" s="5" customFormat="1" ht="51" customHeight="1">
      <c r="A73" s="54">
        <f t="shared" si="14"/>
        <v>7</v>
      </c>
      <c r="B73" s="48">
        <v>2012601</v>
      </c>
      <c r="C73" s="55" t="s">
        <v>130</v>
      </c>
      <c r="D73" s="50">
        <v>263</v>
      </c>
      <c r="E73" s="50">
        <v>266</v>
      </c>
      <c r="F73" s="50">
        <f t="shared" ref="F73:F75" si="15">XFD73-XFD73</f>
        <v>3</v>
      </c>
      <c r="G73" s="51"/>
      <c r="I73" s="52"/>
    </row>
    <row r="74" s="5" customFormat="1" ht="18" customHeight="1">
      <c r="A74" s="54">
        <f t="shared" si="14"/>
        <v>7</v>
      </c>
      <c r="B74" s="48">
        <v>2012604</v>
      </c>
      <c r="C74" s="55" t="s">
        <v>177</v>
      </c>
      <c r="D74" s="50">
        <v>14</v>
      </c>
      <c r="E74" s="50">
        <v>14</v>
      </c>
      <c r="F74" s="50">
        <f t="shared" si="15"/>
        <v>0</v>
      </c>
      <c r="G74" s="51"/>
      <c r="I74" s="52"/>
    </row>
    <row r="75" s="5" customFormat="1" ht="18" customHeight="1">
      <c r="A75" s="54">
        <f t="shared" si="14"/>
        <v>7</v>
      </c>
      <c r="B75" s="48">
        <v>2012699</v>
      </c>
      <c r="C75" s="55" t="s">
        <v>178</v>
      </c>
      <c r="D75" s="50">
        <v>55</v>
      </c>
      <c r="E75" s="50">
        <v>55</v>
      </c>
      <c r="F75" s="50">
        <f t="shared" si="15"/>
        <v>0</v>
      </c>
      <c r="G75" s="51"/>
      <c r="I75" s="52"/>
    </row>
    <row r="76" s="5" customFormat="1" ht="18" customHeight="1">
      <c r="A76" s="47">
        <f t="shared" si="14"/>
        <v>5</v>
      </c>
      <c r="B76" s="48">
        <v>20128</v>
      </c>
      <c r="C76" s="53" t="s">
        <v>179</v>
      </c>
      <c r="D76" s="50">
        <f>SUM(XFD77:XFD78)</f>
        <v>243</v>
      </c>
      <c r="E76" s="50">
        <f>SUM(XFD77:XFD78)</f>
        <v>226</v>
      </c>
      <c r="F76" s="50">
        <f>SUM(XFD77:XFD78)</f>
        <v>-17</v>
      </c>
      <c r="G76" s="51"/>
      <c r="I76" s="52"/>
    </row>
    <row r="77" s="5" customFormat="1" ht="63" customHeight="1">
      <c r="A77" s="54">
        <f t="shared" si="14"/>
        <v>7</v>
      </c>
      <c r="B77" s="48">
        <v>2012801</v>
      </c>
      <c r="C77" s="55" t="s">
        <v>130</v>
      </c>
      <c r="D77" s="50">
        <v>170</v>
      </c>
      <c r="E77" s="50">
        <v>158</v>
      </c>
      <c r="F77" s="50">
        <f t="shared" ref="F77:F78" si="16">XFD77-XFD77</f>
        <v>-12</v>
      </c>
      <c r="G77" s="51"/>
      <c r="I77" s="52"/>
    </row>
    <row r="78" s="5" customFormat="1" ht="47" customHeight="1">
      <c r="A78" s="54">
        <f t="shared" si="14"/>
        <v>7</v>
      </c>
      <c r="B78" s="48">
        <v>2012802</v>
      </c>
      <c r="C78" s="55" t="s">
        <v>131</v>
      </c>
      <c r="D78" s="50">
        <v>73</v>
      </c>
      <c r="E78" s="50">
        <v>68</v>
      </c>
      <c r="F78" s="50">
        <f t="shared" si="16"/>
        <v>-5</v>
      </c>
      <c r="G78" s="51"/>
      <c r="H78" s="5"/>
      <c r="I78" s="56"/>
    </row>
    <row r="79" s="5" customFormat="1" ht="18" customHeight="1">
      <c r="A79" s="47">
        <f t="shared" si="14"/>
        <v>5</v>
      </c>
      <c r="B79" s="48">
        <v>20129</v>
      </c>
      <c r="C79" s="53" t="s">
        <v>180</v>
      </c>
      <c r="D79" s="50">
        <f>SUM(XFD80:XFD83)</f>
        <v>844</v>
      </c>
      <c r="E79" s="50">
        <f>SUM(XFD80:XFD83)</f>
        <v>853</v>
      </c>
      <c r="F79" s="50">
        <f>SUM(XFD80:XFD83)</f>
        <v>9</v>
      </c>
      <c r="G79" s="51"/>
      <c r="I79" s="52"/>
    </row>
    <row r="80" s="5" customFormat="1" ht="37" customHeight="1">
      <c r="A80" s="54">
        <f t="shared" si="14"/>
        <v>7</v>
      </c>
      <c r="B80" s="48">
        <v>2012901</v>
      </c>
      <c r="C80" s="55" t="s">
        <v>130</v>
      </c>
      <c r="D80" s="50">
        <v>521</v>
      </c>
      <c r="E80" s="50">
        <v>516</v>
      </c>
      <c r="F80" s="50">
        <f t="shared" ref="F80:F83" si="17">XFD80-XFD80</f>
        <v>-5</v>
      </c>
      <c r="G80" s="51"/>
      <c r="I80" s="52"/>
    </row>
    <row r="81" s="5" customFormat="1" ht="18" customHeight="1">
      <c r="A81" s="54">
        <f t="shared" si="14"/>
        <v>7</v>
      </c>
      <c r="B81" s="48">
        <v>2012902</v>
      </c>
      <c r="C81" s="55" t="s">
        <v>131</v>
      </c>
      <c r="D81" s="50">
        <v>223</v>
      </c>
      <c r="E81" s="50">
        <v>223</v>
      </c>
      <c r="F81" s="50">
        <f t="shared" si="17"/>
        <v>0</v>
      </c>
      <c r="G81" s="51"/>
      <c r="I81" s="52"/>
    </row>
    <row r="82" s="5" customFormat="1" ht="18" customHeight="1">
      <c r="A82" s="54">
        <f t="shared" si="14"/>
        <v>7</v>
      </c>
      <c r="B82" s="48">
        <v>2012906</v>
      </c>
      <c r="C82" s="55" t="s">
        <v>181</v>
      </c>
      <c r="D82" s="50">
        <v>32</v>
      </c>
      <c r="E82" s="50">
        <v>41</v>
      </c>
      <c r="F82" s="50">
        <f t="shared" si="17"/>
        <v>9</v>
      </c>
      <c r="G82" s="51"/>
      <c r="I82" s="52"/>
    </row>
    <row r="83" s="5" customFormat="1" ht="18" customHeight="1">
      <c r="A83" s="54">
        <f t="shared" si="14"/>
        <v>7</v>
      </c>
      <c r="B83" s="48">
        <v>2012999</v>
      </c>
      <c r="C83" s="55" t="s">
        <v>182</v>
      </c>
      <c r="D83" s="50">
        <v>68</v>
      </c>
      <c r="E83" s="50">
        <v>73</v>
      </c>
      <c r="F83" s="50">
        <f t="shared" si="17"/>
        <v>5</v>
      </c>
      <c r="G83" s="51"/>
      <c r="I83" s="52"/>
    </row>
    <row r="84" s="5" customFormat="1" ht="18" customHeight="1">
      <c r="A84" s="47">
        <f t="shared" si="14"/>
        <v>5</v>
      </c>
      <c r="B84" s="48">
        <v>20131</v>
      </c>
      <c r="C84" s="53" t="s">
        <v>183</v>
      </c>
      <c r="D84" s="50">
        <f>SUM(XFD85:XFD89)</f>
        <v>2882</v>
      </c>
      <c r="E84" s="50">
        <f>SUM(XFD85:XFD89)</f>
        <v>3280</v>
      </c>
      <c r="F84" s="50">
        <f>SUM(XFD85:XFD89)</f>
        <v>398</v>
      </c>
      <c r="G84" s="51"/>
      <c r="I84" s="52"/>
    </row>
    <row r="85" s="5" customFormat="1" ht="45" customHeight="1">
      <c r="A85" s="54">
        <f t="shared" si="14"/>
        <v>7</v>
      </c>
      <c r="B85" s="48">
        <v>2013101</v>
      </c>
      <c r="C85" s="55" t="s">
        <v>130</v>
      </c>
      <c r="D85" s="50">
        <v>1723</v>
      </c>
      <c r="E85" s="50">
        <v>1683</v>
      </c>
      <c r="F85" s="50">
        <f t="shared" ref="F85:F89" si="18">XFD85-XFD85</f>
        <v>-40</v>
      </c>
      <c r="G85" s="51"/>
      <c r="I85" s="52"/>
    </row>
    <row r="86" s="5" customFormat="1" ht="21" customHeight="1">
      <c r="A86" s="54">
        <f t="shared" si="14"/>
        <v>7</v>
      </c>
      <c r="B86" s="48">
        <v>2013102</v>
      </c>
      <c r="C86" s="55" t="s">
        <v>131</v>
      </c>
      <c r="D86" s="50">
        <v>177</v>
      </c>
      <c r="E86" s="50">
        <v>177</v>
      </c>
      <c r="F86" s="50">
        <f t="shared" si="18"/>
        <v>0</v>
      </c>
      <c r="G86" s="51"/>
      <c r="I86" s="52"/>
    </row>
    <row r="87" s="5" customFormat="1" ht="95" customHeight="1">
      <c r="A87" s="54">
        <f t="shared" si="14"/>
        <v>7</v>
      </c>
      <c r="B87" s="48">
        <v>2013105</v>
      </c>
      <c r="C87" s="55" t="s">
        <v>184</v>
      </c>
      <c r="D87" s="50">
        <v>258</v>
      </c>
      <c r="E87" s="50">
        <v>326</v>
      </c>
      <c r="F87" s="50">
        <f t="shared" si="18"/>
        <v>68</v>
      </c>
      <c r="G87" s="51"/>
      <c r="I87" s="52"/>
    </row>
    <row r="88" s="5" customFormat="1" ht="44" customHeight="1">
      <c r="A88" s="54">
        <f t="shared" si="14"/>
        <v>7</v>
      </c>
      <c r="B88" s="48">
        <v>2013150</v>
      </c>
      <c r="C88" s="55" t="s">
        <v>145</v>
      </c>
      <c r="D88" s="50">
        <v>30</v>
      </c>
      <c r="E88" s="50">
        <v>37</v>
      </c>
      <c r="F88" s="50">
        <f t="shared" si="18"/>
        <v>7</v>
      </c>
      <c r="G88" s="51"/>
      <c r="I88" s="52"/>
    </row>
    <row r="89" s="5" customFormat="1" ht="35" customHeight="1">
      <c r="A89" s="54">
        <f t="shared" si="14"/>
        <v>7</v>
      </c>
      <c r="B89" s="48">
        <v>2013199</v>
      </c>
      <c r="C89" s="55" t="s">
        <v>185</v>
      </c>
      <c r="D89" s="50">
        <v>694</v>
      </c>
      <c r="E89" s="50">
        <v>1057</v>
      </c>
      <c r="F89" s="50">
        <f t="shared" si="18"/>
        <v>363</v>
      </c>
      <c r="G89" s="51"/>
      <c r="I89" s="52"/>
    </row>
    <row r="90" s="5" customFormat="1" ht="22" customHeight="1">
      <c r="A90" s="47">
        <f t="shared" si="14"/>
        <v>5</v>
      </c>
      <c r="B90" s="48">
        <v>20132</v>
      </c>
      <c r="C90" s="53" t="s">
        <v>186</v>
      </c>
      <c r="D90" s="50">
        <f>SUM(XFD91:XFD93)</f>
        <v>782</v>
      </c>
      <c r="E90" s="50">
        <f>SUM(XFD91:XFD93)</f>
        <v>1036</v>
      </c>
      <c r="F90" s="50">
        <f>SUM(XFD91:XFD93)</f>
        <v>254</v>
      </c>
      <c r="G90" s="51"/>
      <c r="I90" s="52"/>
    </row>
    <row r="91" s="5" customFormat="1" ht="41" customHeight="1">
      <c r="A91" s="54">
        <f t="shared" si="14"/>
        <v>7</v>
      </c>
      <c r="B91" s="48">
        <v>2013201</v>
      </c>
      <c r="C91" s="55" t="s">
        <v>130</v>
      </c>
      <c r="D91" s="50">
        <v>600</v>
      </c>
      <c r="E91" s="50">
        <v>557</v>
      </c>
      <c r="F91" s="50">
        <f t="shared" ref="F91:F93" si="19">XFD91-XFD91</f>
        <v>-43</v>
      </c>
      <c r="G91" s="51"/>
      <c r="I91" s="52"/>
    </row>
    <row r="92" s="5" customFormat="1" ht="63" customHeight="1">
      <c r="A92" s="54">
        <f t="shared" si="14"/>
        <v>7</v>
      </c>
      <c r="B92" s="48">
        <v>2013202</v>
      </c>
      <c r="C92" s="55" t="s">
        <v>131</v>
      </c>
      <c r="D92" s="50">
        <v>182</v>
      </c>
      <c r="E92" s="50">
        <v>258</v>
      </c>
      <c r="F92" s="50">
        <f t="shared" si="19"/>
        <v>76</v>
      </c>
      <c r="G92" s="51"/>
      <c r="I92" s="52"/>
    </row>
    <row r="93" s="5" customFormat="1" ht="96" customHeight="1">
      <c r="A93" s="54">
        <f t="shared" si="14"/>
        <v>7</v>
      </c>
      <c r="B93" s="48">
        <v>2013299</v>
      </c>
      <c r="C93" s="55" t="s">
        <v>187</v>
      </c>
      <c r="D93" s="50">
        <v>0</v>
      </c>
      <c r="E93" s="50">
        <v>221</v>
      </c>
      <c r="F93" s="50">
        <f t="shared" si="19"/>
        <v>221</v>
      </c>
      <c r="G93" s="51"/>
      <c r="I93" s="52"/>
    </row>
    <row r="94" s="5" customFormat="1" ht="23" customHeight="1">
      <c r="A94" s="47">
        <f t="shared" si="14"/>
        <v>5</v>
      </c>
      <c r="B94" s="48">
        <v>20133</v>
      </c>
      <c r="C94" s="53" t="s">
        <v>188</v>
      </c>
      <c r="D94" s="50">
        <f>SUM(XFD95:XFD98)</f>
        <v>932</v>
      </c>
      <c r="E94" s="50">
        <f>SUM(XFD95:XFD98)</f>
        <v>1001</v>
      </c>
      <c r="F94" s="50">
        <f>SUM(XFD95:XFD98)</f>
        <v>69</v>
      </c>
      <c r="G94" s="51"/>
      <c r="I94" s="52"/>
    </row>
    <row r="95" s="5" customFormat="1" ht="54" customHeight="1">
      <c r="A95" s="54">
        <f t="shared" si="14"/>
        <v>7</v>
      </c>
      <c r="B95" s="48">
        <v>2013301</v>
      </c>
      <c r="C95" s="55" t="s">
        <v>130</v>
      </c>
      <c r="D95" s="50">
        <v>478</v>
      </c>
      <c r="E95" s="50">
        <v>458</v>
      </c>
      <c r="F95" s="50">
        <f t="shared" ref="F95:F98" si="20">XFD95-XFD95</f>
        <v>-20</v>
      </c>
      <c r="G95" s="51"/>
      <c r="I95" s="52"/>
    </row>
    <row r="96" s="5" customFormat="1" ht="36" customHeight="1">
      <c r="A96" s="54">
        <f t="shared" si="14"/>
        <v>7</v>
      </c>
      <c r="B96" s="48">
        <v>2013302</v>
      </c>
      <c r="C96" s="55" t="s">
        <v>131</v>
      </c>
      <c r="D96" s="50">
        <v>76</v>
      </c>
      <c r="E96" s="50">
        <v>81</v>
      </c>
      <c r="F96" s="50">
        <f t="shared" si="20"/>
        <v>5</v>
      </c>
      <c r="G96" s="51"/>
      <c r="I96" s="52"/>
    </row>
    <row r="97" s="5" customFormat="1" ht="18" customHeight="1">
      <c r="A97" s="54">
        <f t="shared" si="14"/>
        <v>7</v>
      </c>
      <c r="B97" s="48">
        <v>2013304</v>
      </c>
      <c r="C97" s="55" t="s">
        <v>189</v>
      </c>
      <c r="D97" s="50">
        <v>50</v>
      </c>
      <c r="E97" s="50">
        <v>50</v>
      </c>
      <c r="F97" s="50">
        <f t="shared" si="20"/>
        <v>0</v>
      </c>
      <c r="G97" s="51"/>
      <c r="I97" s="52"/>
    </row>
    <row r="98" s="5" customFormat="1" ht="60" customHeight="1">
      <c r="A98" s="54">
        <f t="shared" si="14"/>
        <v>7</v>
      </c>
      <c r="B98" s="48">
        <v>2013399</v>
      </c>
      <c r="C98" s="55" t="s">
        <v>190</v>
      </c>
      <c r="D98" s="50">
        <v>328</v>
      </c>
      <c r="E98" s="50">
        <v>412</v>
      </c>
      <c r="F98" s="50">
        <f t="shared" si="20"/>
        <v>84</v>
      </c>
      <c r="G98" s="51"/>
      <c r="I98" s="52"/>
    </row>
    <row r="99" s="5" customFormat="1" ht="22" customHeight="1">
      <c r="A99" s="47">
        <f t="shared" si="14"/>
        <v>5</v>
      </c>
      <c r="B99" s="48">
        <v>20134</v>
      </c>
      <c r="C99" s="53" t="s">
        <v>191</v>
      </c>
      <c r="D99" s="50">
        <f>SUM(XFD100:XFD103)</f>
        <v>514</v>
      </c>
      <c r="E99" s="50">
        <f>SUM(XFD100:XFD103)</f>
        <v>517</v>
      </c>
      <c r="F99" s="50">
        <f>SUM(XFD100:XFD103)</f>
        <v>3</v>
      </c>
      <c r="G99" s="51"/>
      <c r="I99" s="52"/>
    </row>
    <row r="100" s="5" customFormat="1" ht="50" customHeight="1">
      <c r="A100" s="54">
        <f t="shared" si="14"/>
        <v>7</v>
      </c>
      <c r="B100" s="48">
        <v>2013401</v>
      </c>
      <c r="C100" s="55" t="s">
        <v>130</v>
      </c>
      <c r="D100" s="50">
        <v>384</v>
      </c>
      <c r="E100" s="50">
        <v>379</v>
      </c>
      <c r="F100" s="50">
        <f t="shared" ref="F100:F103" si="21">XFD100-XFD100</f>
        <v>-5</v>
      </c>
      <c r="G100" s="51"/>
      <c r="I100" s="52"/>
    </row>
    <row r="101" s="5" customFormat="1" ht="18" customHeight="1">
      <c r="A101" s="54">
        <f t="shared" si="14"/>
        <v>7</v>
      </c>
      <c r="B101" s="48">
        <v>2013402</v>
      </c>
      <c r="C101" s="55" t="s">
        <v>131</v>
      </c>
      <c r="D101" s="50">
        <v>75</v>
      </c>
      <c r="E101" s="50">
        <v>75</v>
      </c>
      <c r="F101" s="50">
        <f t="shared" si="21"/>
        <v>0</v>
      </c>
      <c r="G101" s="51"/>
      <c r="I101" s="52"/>
    </row>
    <row r="102" s="5" customFormat="1" ht="18" customHeight="1">
      <c r="A102" s="54">
        <f t="shared" si="14"/>
        <v>7</v>
      </c>
      <c r="B102" s="48">
        <v>2013404</v>
      </c>
      <c r="C102" s="55" t="s">
        <v>192</v>
      </c>
      <c r="D102" s="50">
        <v>42</v>
      </c>
      <c r="E102" s="50">
        <v>50</v>
      </c>
      <c r="F102" s="50">
        <f t="shared" si="21"/>
        <v>8</v>
      </c>
      <c r="G102" s="51"/>
      <c r="I102" s="52"/>
    </row>
    <row r="103" s="5" customFormat="1" ht="18" customHeight="1">
      <c r="A103" s="54">
        <f t="shared" si="14"/>
        <v>7</v>
      </c>
      <c r="B103" s="48">
        <v>2013405</v>
      </c>
      <c r="C103" s="55" t="s">
        <v>193</v>
      </c>
      <c r="D103" s="50">
        <v>13</v>
      </c>
      <c r="E103" s="50">
        <v>13</v>
      </c>
      <c r="F103" s="50">
        <f t="shared" si="21"/>
        <v>0</v>
      </c>
      <c r="G103" s="51"/>
      <c r="I103" s="52"/>
    </row>
    <row r="104" s="5" customFormat="1" ht="18" customHeight="1">
      <c r="A104" s="47">
        <f t="shared" si="14"/>
        <v>5</v>
      </c>
      <c r="B104" s="48">
        <v>20135</v>
      </c>
      <c r="C104" s="53" t="s">
        <v>194</v>
      </c>
      <c r="D104" s="50">
        <f>SUM(XFD105:XFD106)</f>
        <v>218</v>
      </c>
      <c r="E104" s="50">
        <f>SUM(XFD105:XFD106)</f>
        <v>222</v>
      </c>
      <c r="F104" s="50">
        <f>SUM(XFD105:XFD106)</f>
        <v>4</v>
      </c>
      <c r="G104" s="51"/>
      <c r="I104" s="52"/>
    </row>
    <row r="105" s="5" customFormat="1" ht="39" customHeight="1">
      <c r="A105" s="54">
        <f t="shared" si="14"/>
        <v>7</v>
      </c>
      <c r="B105" s="48">
        <v>2013501</v>
      </c>
      <c r="C105" s="55" t="s">
        <v>130</v>
      </c>
      <c r="D105" s="50">
        <v>206</v>
      </c>
      <c r="E105" s="50">
        <v>211</v>
      </c>
      <c r="F105" s="50">
        <f t="shared" ref="F105:F106" si="22">XFD105-XFD105</f>
        <v>5</v>
      </c>
      <c r="G105" s="51"/>
      <c r="H105" s="5"/>
      <c r="I105" s="56"/>
    </row>
    <row r="106" s="5" customFormat="1" ht="39" customHeight="1">
      <c r="A106" s="54">
        <f t="shared" si="14"/>
        <v>7</v>
      </c>
      <c r="B106" s="48">
        <v>2013599</v>
      </c>
      <c r="C106" s="55" t="s">
        <v>195</v>
      </c>
      <c r="D106" s="50">
        <v>12</v>
      </c>
      <c r="E106" s="50">
        <v>11</v>
      </c>
      <c r="F106" s="50">
        <f t="shared" si="22"/>
        <v>-1</v>
      </c>
      <c r="G106" s="51"/>
      <c r="I106" s="52"/>
    </row>
    <row r="107" s="5" customFormat="1" ht="18" customHeight="1">
      <c r="A107" s="47">
        <f t="shared" si="14"/>
        <v>5</v>
      </c>
      <c r="B107" s="48">
        <v>20136</v>
      </c>
      <c r="C107" s="53" t="s">
        <v>196</v>
      </c>
      <c r="D107" s="50">
        <f>SUM(XFD108:XFD109)</f>
        <v>0</v>
      </c>
      <c r="E107" s="50">
        <f>SUM(XFD108:XFD109)</f>
        <v>33</v>
      </c>
      <c r="F107" s="50">
        <f>SUM(XFD108:XFD109)</f>
        <v>33</v>
      </c>
      <c r="G107" s="51"/>
      <c r="I107" s="52"/>
    </row>
    <row r="108" s="5" customFormat="1" ht="18" customHeight="1">
      <c r="A108" s="54">
        <f t="shared" si="14"/>
        <v>7</v>
      </c>
      <c r="B108" s="48">
        <v>2013602</v>
      </c>
      <c r="C108" s="55" t="s">
        <v>131</v>
      </c>
      <c r="D108" s="50">
        <v>0</v>
      </c>
      <c r="E108" s="50">
        <v>29</v>
      </c>
      <c r="F108" s="50">
        <f t="shared" ref="F108:F109" si="23">XFD108-XFD108</f>
        <v>29</v>
      </c>
      <c r="G108" s="51"/>
      <c r="I108" s="52"/>
    </row>
    <row r="109" s="5" customFormat="1" ht="18" customHeight="1">
      <c r="A109" s="54">
        <f t="shared" si="14"/>
        <v>7</v>
      </c>
      <c r="B109" s="48">
        <v>2013699</v>
      </c>
      <c r="C109" s="55" t="s">
        <v>196</v>
      </c>
      <c r="D109" s="50">
        <v>0</v>
      </c>
      <c r="E109" s="50">
        <v>4</v>
      </c>
      <c r="F109" s="50">
        <f t="shared" si="23"/>
        <v>4</v>
      </c>
      <c r="G109" s="51"/>
      <c r="I109" s="52"/>
    </row>
    <row r="110" s="5" customFormat="1" ht="18" customHeight="1">
      <c r="A110" s="47">
        <f t="shared" si="14"/>
        <v>5</v>
      </c>
      <c r="B110" s="48">
        <v>20137</v>
      </c>
      <c r="C110" s="53" t="s">
        <v>197</v>
      </c>
      <c r="D110" s="50">
        <f>SUM(XFD111:XFD112)</f>
        <v>246</v>
      </c>
      <c r="E110" s="50">
        <f>SUM(XFD111:XFD112)</f>
        <v>616</v>
      </c>
      <c r="F110" s="50">
        <f>SUM(XFD111:XFD112)</f>
        <v>370</v>
      </c>
      <c r="G110" s="51"/>
      <c r="I110" s="52"/>
    </row>
    <row r="111" s="5" customFormat="1" ht="36" customHeight="1">
      <c r="A111" s="54">
        <f t="shared" si="14"/>
        <v>7</v>
      </c>
      <c r="B111" s="48">
        <v>2013750</v>
      </c>
      <c r="C111" s="55" t="s">
        <v>145</v>
      </c>
      <c r="D111" s="50">
        <v>110</v>
      </c>
      <c r="E111" s="50">
        <v>131</v>
      </c>
      <c r="F111" s="50">
        <f t="shared" ref="F111:F112" si="24">XFD111-XFD111</f>
        <v>21</v>
      </c>
      <c r="G111" s="51"/>
      <c r="I111" s="52"/>
    </row>
    <row r="112" s="5" customFormat="1" ht="108" customHeight="1">
      <c r="A112" s="54">
        <f t="shared" si="14"/>
        <v>7</v>
      </c>
      <c r="B112" s="48">
        <v>2013799</v>
      </c>
      <c r="C112" s="55" t="s">
        <v>198</v>
      </c>
      <c r="D112" s="50">
        <v>136</v>
      </c>
      <c r="E112" s="50">
        <v>485</v>
      </c>
      <c r="F112" s="50">
        <f t="shared" si="24"/>
        <v>349</v>
      </c>
      <c r="G112" s="51"/>
      <c r="I112" s="52"/>
    </row>
    <row r="113" s="5" customFormat="1" ht="22" customHeight="1">
      <c r="A113" s="47">
        <f t="shared" si="14"/>
        <v>5</v>
      </c>
      <c r="B113" s="48">
        <v>20138</v>
      </c>
      <c r="C113" s="53" t="s">
        <v>199</v>
      </c>
      <c r="D113" s="50">
        <f>SUM(XFD114:XFD123)</f>
        <v>5545</v>
      </c>
      <c r="E113" s="50">
        <f>SUM(XFD114:XFD123)</f>
        <v>6046</v>
      </c>
      <c r="F113" s="50">
        <f>SUM(XFD114:XFD123)</f>
        <v>501</v>
      </c>
      <c r="G113" s="51"/>
      <c r="I113" s="52"/>
    </row>
    <row r="114" s="5" customFormat="1" ht="69" customHeight="1">
      <c r="A114" s="54">
        <f t="shared" si="14"/>
        <v>7</v>
      </c>
      <c r="B114" s="48">
        <v>2013801</v>
      </c>
      <c r="C114" s="55" t="s">
        <v>130</v>
      </c>
      <c r="D114" s="50">
        <v>3007</v>
      </c>
      <c r="E114" s="50">
        <v>2870</v>
      </c>
      <c r="F114" s="50">
        <f t="shared" ref="F114:F123" si="25">XFD114-XFD114</f>
        <v>-137</v>
      </c>
      <c r="G114" s="51"/>
      <c r="I114" s="52"/>
    </row>
    <row r="115" s="5" customFormat="1" ht="21" customHeight="1">
      <c r="A115" s="54">
        <f t="shared" si="14"/>
        <v>7</v>
      </c>
      <c r="B115" s="48">
        <v>2013802</v>
      </c>
      <c r="C115" s="55" t="s">
        <v>131</v>
      </c>
      <c r="D115" s="50">
        <v>75</v>
      </c>
      <c r="E115" s="50">
        <v>75</v>
      </c>
      <c r="F115" s="50">
        <f t="shared" si="25"/>
        <v>0</v>
      </c>
      <c r="G115" s="51"/>
      <c r="I115" s="52"/>
    </row>
    <row r="116" s="5" customFormat="1" ht="35" customHeight="1">
      <c r="A116" s="54">
        <f t="shared" si="14"/>
        <v>7</v>
      </c>
      <c r="B116" s="48">
        <v>2013804</v>
      </c>
      <c r="C116" s="55" t="s">
        <v>200</v>
      </c>
      <c r="D116" s="50">
        <v>175</v>
      </c>
      <c r="E116" s="50">
        <v>197</v>
      </c>
      <c r="F116" s="50">
        <f t="shared" si="25"/>
        <v>22</v>
      </c>
      <c r="G116" s="51"/>
      <c r="I116" s="52"/>
    </row>
    <row r="117" s="5" customFormat="1" ht="18" customHeight="1">
      <c r="A117" s="54">
        <f t="shared" si="14"/>
        <v>7</v>
      </c>
      <c r="B117" s="48">
        <v>2013805</v>
      </c>
      <c r="C117" s="55" t="s">
        <v>201</v>
      </c>
      <c r="D117" s="50">
        <v>8</v>
      </c>
      <c r="E117" s="50">
        <v>8</v>
      </c>
      <c r="F117" s="50">
        <f t="shared" si="25"/>
        <v>0</v>
      </c>
      <c r="G117" s="51"/>
      <c r="I117" s="52"/>
    </row>
    <row r="118" s="5" customFormat="1" ht="35" customHeight="1">
      <c r="A118" s="54">
        <f t="shared" si="14"/>
        <v>7</v>
      </c>
      <c r="B118" s="48">
        <v>2013808</v>
      </c>
      <c r="C118" s="55" t="s">
        <v>156</v>
      </c>
      <c r="D118" s="50">
        <v>568</v>
      </c>
      <c r="E118" s="50">
        <v>134</v>
      </c>
      <c r="F118" s="50">
        <f t="shared" si="25"/>
        <v>-434</v>
      </c>
      <c r="G118" s="51"/>
      <c r="I118" s="52"/>
    </row>
    <row r="119" s="5" customFormat="1" ht="18" customHeight="1">
      <c r="A119" s="54">
        <f t="shared" si="14"/>
        <v>7</v>
      </c>
      <c r="B119" s="48">
        <v>2013812</v>
      </c>
      <c r="C119" s="55" t="s">
        <v>202</v>
      </c>
      <c r="D119" s="50">
        <v>170</v>
      </c>
      <c r="E119" s="50">
        <v>269</v>
      </c>
      <c r="F119" s="50">
        <f t="shared" si="25"/>
        <v>99</v>
      </c>
      <c r="G119" s="51"/>
      <c r="I119" s="52"/>
    </row>
    <row r="120" s="5" customFormat="1" ht="18" customHeight="1">
      <c r="A120" s="54">
        <f t="shared" si="14"/>
        <v>7</v>
      </c>
      <c r="B120" s="48">
        <v>2013815</v>
      </c>
      <c r="C120" s="55" t="s">
        <v>203</v>
      </c>
      <c r="D120" s="50">
        <v>282</v>
      </c>
      <c r="E120" s="50">
        <v>282</v>
      </c>
      <c r="F120" s="50">
        <f t="shared" si="25"/>
        <v>0</v>
      </c>
      <c r="G120" s="51"/>
      <c r="I120" s="52"/>
    </row>
    <row r="121" s="5" customFormat="1" ht="18" customHeight="1">
      <c r="A121" s="54">
        <f t="shared" si="14"/>
        <v>7</v>
      </c>
      <c r="B121" s="48">
        <v>2013816</v>
      </c>
      <c r="C121" s="55" t="s">
        <v>204</v>
      </c>
      <c r="D121" s="50">
        <v>0</v>
      </c>
      <c r="E121" s="50">
        <v>10</v>
      </c>
      <c r="F121" s="50">
        <f t="shared" si="25"/>
        <v>10</v>
      </c>
      <c r="G121" s="51"/>
      <c r="I121" s="52"/>
    </row>
    <row r="122" s="5" customFormat="1" ht="52" customHeight="1">
      <c r="A122" s="54">
        <f t="shared" si="14"/>
        <v>7</v>
      </c>
      <c r="B122" s="48">
        <v>2013850</v>
      </c>
      <c r="C122" s="55" t="s">
        <v>145</v>
      </c>
      <c r="D122" s="50">
        <v>870</v>
      </c>
      <c r="E122" s="50">
        <v>1015</v>
      </c>
      <c r="F122" s="50">
        <f t="shared" si="25"/>
        <v>145</v>
      </c>
      <c r="G122" s="51"/>
      <c r="I122" s="52"/>
    </row>
    <row r="123" s="5" customFormat="1" ht="105" customHeight="1">
      <c r="A123" s="54">
        <f t="shared" si="14"/>
        <v>7</v>
      </c>
      <c r="B123" s="48">
        <v>2013899</v>
      </c>
      <c r="C123" s="55" t="s">
        <v>205</v>
      </c>
      <c r="D123" s="50">
        <v>390</v>
      </c>
      <c r="E123" s="50">
        <v>1186</v>
      </c>
      <c r="F123" s="50">
        <f t="shared" si="25"/>
        <v>796</v>
      </c>
      <c r="G123" s="51"/>
      <c r="H123" s="5"/>
      <c r="I123" s="56"/>
    </row>
    <row r="124" s="5" customFormat="1" ht="25" customHeight="1">
      <c r="A124" s="47">
        <f t="shared" si="14"/>
        <v>5</v>
      </c>
      <c r="B124" s="48">
        <v>20199</v>
      </c>
      <c r="C124" s="53" t="s">
        <v>206</v>
      </c>
      <c r="D124" s="50">
        <f>SUM(XFD125)</f>
        <v>3646</v>
      </c>
      <c r="E124" s="50">
        <f>SUM(XFD125)</f>
        <v>4466</v>
      </c>
      <c r="F124" s="50">
        <f>SUM(XFD125)</f>
        <v>820</v>
      </c>
      <c r="G124" s="51"/>
      <c r="I124" s="52"/>
    </row>
    <row r="125" s="5" customFormat="1" ht="167" customHeight="1">
      <c r="A125" s="54">
        <f t="shared" si="14"/>
        <v>7</v>
      </c>
      <c r="B125" s="48">
        <v>2019999</v>
      </c>
      <c r="C125" s="55" t="s">
        <v>206</v>
      </c>
      <c r="D125" s="50">
        <v>3646</v>
      </c>
      <c r="E125" s="50">
        <v>4466</v>
      </c>
      <c r="F125" s="50">
        <f>XFD125-XFD125</f>
        <v>820</v>
      </c>
      <c r="G125" s="51"/>
      <c r="I125" s="52"/>
    </row>
    <row r="126" s="5" customFormat="1" ht="18" customHeight="1">
      <c r="A126" s="47">
        <f t="shared" si="14"/>
        <v>3</v>
      </c>
      <c r="B126" s="48">
        <v>203</v>
      </c>
      <c r="C126" s="49" t="s">
        <v>207</v>
      </c>
      <c r="D126" s="50">
        <f>SUM(,,,XFD127,)</f>
        <v>20</v>
      </c>
      <c r="E126" s="50">
        <f>SUM(,,,XFD127,)</f>
        <v>275</v>
      </c>
      <c r="F126" s="50">
        <f>SUM(,,,XFD127,)</f>
        <v>255</v>
      </c>
      <c r="G126" s="51"/>
      <c r="I126" s="52"/>
    </row>
    <row r="127" s="5" customFormat="1" ht="18" customHeight="1">
      <c r="A127" s="47">
        <f t="shared" si="14"/>
        <v>5</v>
      </c>
      <c r="B127" s="48">
        <v>20306</v>
      </c>
      <c r="C127" s="53" t="s">
        <v>208</v>
      </c>
      <c r="D127" s="50">
        <f>SUM(XFD128:XFD130)</f>
        <v>20</v>
      </c>
      <c r="E127" s="50">
        <f>SUM(XFD128:XFD130)</f>
        <v>275</v>
      </c>
      <c r="F127" s="50">
        <f>SUM(XFD128:XFD130)</f>
        <v>255</v>
      </c>
      <c r="G127" s="51"/>
      <c r="I127" s="52"/>
    </row>
    <row r="128" s="5" customFormat="1" ht="18" customHeight="1">
      <c r="A128" s="54">
        <f t="shared" si="14"/>
        <v>7</v>
      </c>
      <c r="B128" s="48">
        <v>2030601</v>
      </c>
      <c r="C128" s="55" t="s">
        <v>209</v>
      </c>
      <c r="D128" s="50">
        <v>0</v>
      </c>
      <c r="E128" s="50">
        <v>49</v>
      </c>
      <c r="F128" s="50">
        <f t="shared" ref="F128:F130" si="26">XFD128-XFD128</f>
        <v>49</v>
      </c>
      <c r="G128" s="51"/>
      <c r="I128" s="52"/>
    </row>
    <row r="129" s="5" customFormat="1" ht="18" customHeight="1">
      <c r="A129" s="54">
        <f t="shared" si="14"/>
        <v>7</v>
      </c>
      <c r="B129" s="48">
        <v>2030602</v>
      </c>
      <c r="C129" s="55" t="s">
        <v>210</v>
      </c>
      <c r="D129" s="50">
        <v>0</v>
      </c>
      <c r="E129" s="50">
        <v>20</v>
      </c>
      <c r="F129" s="50">
        <f t="shared" si="26"/>
        <v>20</v>
      </c>
      <c r="G129" s="51"/>
      <c r="I129" s="52"/>
    </row>
    <row r="130" s="5" customFormat="1" ht="18" customHeight="1">
      <c r="A130" s="54">
        <f t="shared" si="14"/>
        <v>7</v>
      </c>
      <c r="B130" s="48">
        <v>2030699</v>
      </c>
      <c r="C130" s="55" t="s">
        <v>211</v>
      </c>
      <c r="D130" s="50">
        <v>20</v>
      </c>
      <c r="E130" s="50">
        <v>206</v>
      </c>
      <c r="F130" s="50">
        <f t="shared" si="26"/>
        <v>186</v>
      </c>
      <c r="G130" s="51"/>
      <c r="I130" s="52"/>
    </row>
    <row r="131" s="5" customFormat="1" ht="18" customHeight="1">
      <c r="A131" s="47">
        <f t="shared" si="14"/>
        <v>3</v>
      </c>
      <c r="B131" s="48">
        <v>204</v>
      </c>
      <c r="C131" s="49" t="s">
        <v>212</v>
      </c>
      <c r="D131" s="50">
        <f>+XFD132+XFD137+XFD139+XFD141+XFD151+XFD153+XFD155</f>
        <v>42109</v>
      </c>
      <c r="E131" s="50">
        <f>+XFD132+XFD137+XFD139+XFD141+XFD151+XFD153+XFD155</f>
        <v>33860</v>
      </c>
      <c r="F131" s="50">
        <f>+XFD132+XFD137+XFD139+XFD141+XFD151+XFD153+XFD155</f>
        <v>-8249</v>
      </c>
      <c r="G131" s="51"/>
      <c r="I131" s="52"/>
    </row>
    <row r="132" s="5" customFormat="1" ht="18" customHeight="1">
      <c r="A132" s="47">
        <f t="shared" si="14"/>
        <v>5</v>
      </c>
      <c r="B132" s="48">
        <v>20402</v>
      </c>
      <c r="C132" s="53" t="s">
        <v>213</v>
      </c>
      <c r="D132" s="50">
        <f>SUM(XFD133:XFD136)</f>
        <v>39476</v>
      </c>
      <c r="E132" s="50">
        <f>SUM(XFD133:XFD136)</f>
        <v>31884</v>
      </c>
      <c r="F132" s="50">
        <f>SUM(XFD133:XFD136)</f>
        <v>-7592</v>
      </c>
      <c r="G132" s="51"/>
      <c r="I132" s="52"/>
    </row>
    <row r="133" s="5" customFormat="1" ht="51" customHeight="1">
      <c r="A133" s="54">
        <f t="shared" si="14"/>
        <v>7</v>
      </c>
      <c r="B133" s="48">
        <v>2040201</v>
      </c>
      <c r="C133" s="55" t="s">
        <v>130</v>
      </c>
      <c r="D133" s="50">
        <v>17785</v>
      </c>
      <c r="E133" s="50">
        <v>17652</v>
      </c>
      <c r="F133" s="50">
        <f t="shared" ref="F133:F136" si="27">XFD133-XFD133</f>
        <v>-133</v>
      </c>
      <c r="G133" s="51"/>
      <c r="I133" s="52"/>
    </row>
    <row r="134" s="5" customFormat="1" ht="18" customHeight="1">
      <c r="A134" s="54">
        <f t="shared" ref="A134:A197" si="28">LEN(XFD134)</f>
        <v>7</v>
      </c>
      <c r="B134" s="48">
        <v>2040219</v>
      </c>
      <c r="C134" s="55" t="s">
        <v>156</v>
      </c>
      <c r="D134" s="50">
        <v>556</v>
      </c>
      <c r="E134" s="50">
        <v>100</v>
      </c>
      <c r="F134" s="50">
        <f t="shared" si="27"/>
        <v>-456</v>
      </c>
      <c r="G134" s="51"/>
      <c r="I134" s="52"/>
    </row>
    <row r="135" s="5" customFormat="1" ht="35" customHeight="1">
      <c r="A135" s="54">
        <f t="shared" si="28"/>
        <v>7</v>
      </c>
      <c r="B135" s="48">
        <v>2040220</v>
      </c>
      <c r="C135" s="55" t="s">
        <v>214</v>
      </c>
      <c r="D135" s="50">
        <v>12514</v>
      </c>
      <c r="E135" s="50">
        <v>7712</v>
      </c>
      <c r="F135" s="50">
        <f t="shared" si="27"/>
        <v>-4802</v>
      </c>
      <c r="G135" s="51"/>
      <c r="I135" s="52"/>
    </row>
    <row r="136" s="5" customFormat="1" ht="53" customHeight="1">
      <c r="A136" s="54">
        <f t="shared" si="28"/>
        <v>7</v>
      </c>
      <c r="B136" s="48">
        <v>2040299</v>
      </c>
      <c r="C136" s="55" t="s">
        <v>215</v>
      </c>
      <c r="D136" s="50">
        <v>8621</v>
      </c>
      <c r="E136" s="50">
        <v>6420</v>
      </c>
      <c r="F136" s="50">
        <f t="shared" si="27"/>
        <v>-2201</v>
      </c>
      <c r="G136" s="51"/>
      <c r="H136" s="5"/>
      <c r="I136" s="56"/>
    </row>
    <row r="137" s="5" customFormat="1" ht="18" customHeight="1">
      <c r="A137" s="47">
        <f t="shared" si="28"/>
        <v>5</v>
      </c>
      <c r="B137" s="48">
        <v>20403</v>
      </c>
      <c r="C137" s="53" t="s">
        <v>216</v>
      </c>
      <c r="D137" s="50">
        <f>SUM(XFD138)</f>
        <v>0</v>
      </c>
      <c r="E137" s="50">
        <f>SUM(XFD138)</f>
        <v>26</v>
      </c>
      <c r="F137" s="50">
        <f>SUM(XFD138)</f>
        <v>26</v>
      </c>
      <c r="G137" s="51"/>
      <c r="I137" s="52"/>
    </row>
    <row r="138" s="5" customFormat="1" ht="18" customHeight="1">
      <c r="A138" s="54">
        <f t="shared" si="28"/>
        <v>7</v>
      </c>
      <c r="B138" s="48">
        <v>2040304</v>
      </c>
      <c r="C138" s="55" t="s">
        <v>217</v>
      </c>
      <c r="D138" s="50">
        <v>0</v>
      </c>
      <c r="E138" s="50">
        <v>26</v>
      </c>
      <c r="F138" s="50">
        <f>XFD138-XFD138</f>
        <v>26</v>
      </c>
      <c r="G138" s="51"/>
      <c r="I138" s="52"/>
    </row>
    <row r="139" s="5" customFormat="1" ht="18" customHeight="1">
      <c r="A139" s="47">
        <f t="shared" si="28"/>
        <v>5</v>
      </c>
      <c r="B139" s="48">
        <v>20404</v>
      </c>
      <c r="C139" s="53" t="s">
        <v>218</v>
      </c>
      <c r="D139" s="50">
        <f>SUM(XFD140)</f>
        <v>1170</v>
      </c>
      <c r="E139" s="50">
        <f>SUM(XFD140)</f>
        <v>400</v>
      </c>
      <c r="F139" s="50">
        <f>SUM(XFD140)</f>
        <v>-770</v>
      </c>
      <c r="G139" s="51"/>
      <c r="I139" s="52"/>
    </row>
    <row r="140" s="5" customFormat="1" ht="18" customHeight="1">
      <c r="A140" s="54">
        <f t="shared" si="28"/>
        <v>7</v>
      </c>
      <c r="B140" s="48">
        <v>2040499</v>
      </c>
      <c r="C140" s="55" t="s">
        <v>219</v>
      </c>
      <c r="D140" s="50">
        <v>1170</v>
      </c>
      <c r="E140" s="50">
        <v>400</v>
      </c>
      <c r="F140" s="50">
        <f>XFD140-XFD140</f>
        <v>-770</v>
      </c>
      <c r="G140" s="51"/>
      <c r="I140" s="52"/>
    </row>
    <row r="141" s="5" customFormat="1" ht="18" customHeight="1">
      <c r="A141" s="47">
        <f t="shared" si="28"/>
        <v>5</v>
      </c>
      <c r="B141" s="48">
        <v>20406</v>
      </c>
      <c r="C141" s="53" t="s">
        <v>220</v>
      </c>
      <c r="D141" s="50">
        <f>SUM(XFD142:XFD150)</f>
        <v>862</v>
      </c>
      <c r="E141" s="50">
        <f>SUM(XFD142:XFD150)</f>
        <v>980</v>
      </c>
      <c r="F141" s="50">
        <f>SUM(XFD142:XFD150)</f>
        <v>118</v>
      </c>
      <c r="G141" s="51"/>
      <c r="I141" s="52"/>
    </row>
    <row r="142" s="5" customFormat="1" ht="50" customHeight="1">
      <c r="A142" s="54">
        <f t="shared" si="28"/>
        <v>7</v>
      </c>
      <c r="B142" s="48">
        <v>2040601</v>
      </c>
      <c r="C142" s="55" t="s">
        <v>130</v>
      </c>
      <c r="D142" s="50">
        <v>618</v>
      </c>
      <c r="E142" s="50">
        <v>545</v>
      </c>
      <c r="F142" s="50">
        <f t="shared" ref="F142:F150" si="29">XFD142-XFD142</f>
        <v>-73</v>
      </c>
      <c r="G142" s="51"/>
      <c r="I142" s="52"/>
    </row>
    <row r="143" s="5" customFormat="1" ht="18" customHeight="1">
      <c r="A143" s="54">
        <f t="shared" si="28"/>
        <v>7</v>
      </c>
      <c r="B143" s="48">
        <v>2040602</v>
      </c>
      <c r="C143" s="55" t="s">
        <v>131</v>
      </c>
      <c r="D143" s="50">
        <v>25</v>
      </c>
      <c r="E143" s="50">
        <v>32</v>
      </c>
      <c r="F143" s="50">
        <f t="shared" si="29"/>
        <v>7</v>
      </c>
      <c r="G143" s="51"/>
      <c r="I143" s="52"/>
    </row>
    <row r="144" s="5" customFormat="1" ht="18" customHeight="1">
      <c r="A144" s="54">
        <f t="shared" si="28"/>
        <v>7</v>
      </c>
      <c r="B144" s="48">
        <v>2040604</v>
      </c>
      <c r="C144" s="55" t="s">
        <v>221</v>
      </c>
      <c r="D144" s="50">
        <v>16</v>
      </c>
      <c r="E144" s="50">
        <v>16</v>
      </c>
      <c r="F144" s="50">
        <f t="shared" si="29"/>
        <v>0</v>
      </c>
      <c r="G144" s="51"/>
      <c r="I144" s="52"/>
    </row>
    <row r="145" s="5" customFormat="1" ht="18" customHeight="1">
      <c r="A145" s="54">
        <f t="shared" si="28"/>
        <v>7</v>
      </c>
      <c r="B145" s="48">
        <v>2040605</v>
      </c>
      <c r="C145" s="55" t="s">
        <v>222</v>
      </c>
      <c r="D145" s="50">
        <v>10</v>
      </c>
      <c r="E145" s="50">
        <v>10</v>
      </c>
      <c r="F145" s="50">
        <f t="shared" si="29"/>
        <v>0</v>
      </c>
      <c r="G145" s="51"/>
      <c r="I145" s="52"/>
    </row>
    <row r="146" s="5" customFormat="1" ht="36" customHeight="1">
      <c r="A146" s="54">
        <f t="shared" si="28"/>
        <v>7</v>
      </c>
      <c r="B146" s="48">
        <v>2040607</v>
      </c>
      <c r="C146" s="55" t="s">
        <v>223</v>
      </c>
      <c r="D146" s="50">
        <v>95</v>
      </c>
      <c r="E146" s="50">
        <v>67</v>
      </c>
      <c r="F146" s="50">
        <f t="shared" si="29"/>
        <v>-28</v>
      </c>
      <c r="G146" s="51"/>
      <c r="I146" s="52"/>
    </row>
    <row r="147" s="5" customFormat="1" ht="18" customHeight="1">
      <c r="A147" s="54">
        <f t="shared" si="28"/>
        <v>7</v>
      </c>
      <c r="B147" s="48">
        <v>2040610</v>
      </c>
      <c r="C147" s="55" t="s">
        <v>224</v>
      </c>
      <c r="D147" s="50">
        <v>9</v>
      </c>
      <c r="E147" s="50">
        <v>9</v>
      </c>
      <c r="F147" s="50">
        <f t="shared" si="29"/>
        <v>0</v>
      </c>
      <c r="G147" s="51"/>
      <c r="I147" s="52"/>
    </row>
    <row r="148" s="5" customFormat="1" ht="18" customHeight="1">
      <c r="A148" s="54">
        <f t="shared" si="28"/>
        <v>7</v>
      </c>
      <c r="B148" s="48">
        <v>2040612</v>
      </c>
      <c r="C148" s="55" t="s">
        <v>225</v>
      </c>
      <c r="D148" s="50">
        <v>83</v>
      </c>
      <c r="E148" s="50">
        <v>83</v>
      </c>
      <c r="F148" s="50">
        <f t="shared" si="29"/>
        <v>0</v>
      </c>
      <c r="G148" s="51"/>
      <c r="I148" s="52"/>
    </row>
    <row r="149" s="5" customFormat="1" ht="18" customHeight="1">
      <c r="A149" s="54">
        <f t="shared" si="28"/>
        <v>7</v>
      </c>
      <c r="B149" s="48">
        <v>2040650</v>
      </c>
      <c r="C149" s="55" t="s">
        <v>145</v>
      </c>
      <c r="D149" s="50">
        <v>6</v>
      </c>
      <c r="E149" s="50">
        <v>15</v>
      </c>
      <c r="F149" s="50">
        <f t="shared" si="29"/>
        <v>9</v>
      </c>
      <c r="G149" s="51"/>
      <c r="I149" s="52"/>
    </row>
    <row r="150" s="5" customFormat="1" ht="18" customHeight="1">
      <c r="A150" s="54">
        <f t="shared" si="28"/>
        <v>7</v>
      </c>
      <c r="B150" s="48">
        <v>2040699</v>
      </c>
      <c r="C150" s="55" t="s">
        <v>226</v>
      </c>
      <c r="D150" s="50">
        <v>0</v>
      </c>
      <c r="E150" s="50">
        <v>203</v>
      </c>
      <c r="F150" s="50">
        <f t="shared" si="29"/>
        <v>203</v>
      </c>
      <c r="G150" s="51"/>
      <c r="I150" s="52"/>
    </row>
    <row r="151" s="5" customFormat="1" ht="18" customHeight="1">
      <c r="A151" s="47">
        <f t="shared" si="28"/>
        <v>5</v>
      </c>
      <c r="B151" s="48">
        <v>20407</v>
      </c>
      <c r="C151" s="53" t="s">
        <v>227</v>
      </c>
      <c r="D151" s="50">
        <f>SUM(XFD152)</f>
        <v>200</v>
      </c>
      <c r="E151" s="50">
        <f>SUM(XFD152)</f>
        <v>200</v>
      </c>
      <c r="F151" s="50">
        <f>SUM(XFD152)</f>
        <v>0</v>
      </c>
      <c r="G151" s="51"/>
      <c r="I151" s="52"/>
    </row>
    <row r="152" s="5" customFormat="1" ht="18" customHeight="1">
      <c r="A152" s="54">
        <f t="shared" si="28"/>
        <v>7</v>
      </c>
      <c r="B152" s="48">
        <v>2040704</v>
      </c>
      <c r="C152" s="55" t="s">
        <v>228</v>
      </c>
      <c r="D152" s="50">
        <v>200</v>
      </c>
      <c r="E152" s="50">
        <v>200</v>
      </c>
      <c r="F152" s="50">
        <f>XFD152-XFD152</f>
        <v>0</v>
      </c>
      <c r="G152" s="51"/>
      <c r="I152" s="52"/>
    </row>
    <row r="153" s="5" customFormat="1" ht="18" customHeight="1">
      <c r="A153" s="47">
        <f t="shared" si="28"/>
        <v>5</v>
      </c>
      <c r="B153" s="48">
        <v>20409</v>
      </c>
      <c r="C153" s="53" t="s">
        <v>229</v>
      </c>
      <c r="D153" s="50">
        <f>SUM(XFD154)</f>
        <v>20</v>
      </c>
      <c r="E153" s="50">
        <f>SUM(XFD154)</f>
        <v>20</v>
      </c>
      <c r="F153" s="50">
        <f>SUM(XFD154)</f>
        <v>0</v>
      </c>
      <c r="G153" s="51"/>
      <c r="I153" s="52"/>
    </row>
    <row r="154" s="5" customFormat="1" ht="18" customHeight="1">
      <c r="A154" s="54">
        <f t="shared" si="28"/>
        <v>7</v>
      </c>
      <c r="B154" s="48">
        <v>2040905</v>
      </c>
      <c r="C154" s="55" t="s">
        <v>230</v>
      </c>
      <c r="D154" s="50">
        <v>20</v>
      </c>
      <c r="E154" s="50">
        <v>20</v>
      </c>
      <c r="F154" s="50">
        <f>XFD154-XFD154</f>
        <v>0</v>
      </c>
      <c r="G154" s="51"/>
      <c r="I154" s="52"/>
    </row>
    <row r="155" s="5" customFormat="1" ht="18" customHeight="1">
      <c r="A155" s="47">
        <f t="shared" si="28"/>
        <v>5</v>
      </c>
      <c r="B155" s="48">
        <v>20499</v>
      </c>
      <c r="C155" s="53" t="s">
        <v>231</v>
      </c>
      <c r="D155" s="50">
        <f>XFD156+XFD157</f>
        <v>381</v>
      </c>
      <c r="E155" s="50">
        <f>#REF!+#REF!</f>
        <v>350</v>
      </c>
      <c r="F155" s="50">
        <f>#REF!+#REF!</f>
        <v>-31</v>
      </c>
      <c r="G155" s="51"/>
      <c r="I155" s="52"/>
    </row>
    <row r="156" s="5" customFormat="1" ht="18" customHeight="1">
      <c r="A156" s="54">
        <f t="shared" si="28"/>
        <v>7</v>
      </c>
      <c r="B156" s="48">
        <v>2049902</v>
      </c>
      <c r="C156" s="55" t="s">
        <v>232</v>
      </c>
      <c r="D156" s="50">
        <v>90</v>
      </c>
      <c r="E156" s="50">
        <v>70</v>
      </c>
      <c r="F156" s="50">
        <f t="shared" ref="F156:F162" si="30">XFD156-XFD156</f>
        <v>-20</v>
      </c>
      <c r="G156" s="51"/>
      <c r="I156" s="52"/>
    </row>
    <row r="157" s="5" customFormat="1" ht="18" customHeight="1">
      <c r="A157" s="54">
        <f t="shared" si="28"/>
        <v>7</v>
      </c>
      <c r="B157" s="48">
        <v>2049999</v>
      </c>
      <c r="C157" s="55" t="s">
        <v>231</v>
      </c>
      <c r="D157" s="50">
        <v>291</v>
      </c>
      <c r="E157" s="50">
        <v>280</v>
      </c>
      <c r="F157" s="50">
        <f t="shared" si="30"/>
        <v>-11</v>
      </c>
      <c r="G157" s="51"/>
      <c r="I157" s="52"/>
    </row>
    <row r="158" s="5" customFormat="1" ht="18" customHeight="1">
      <c r="A158" s="47">
        <f t="shared" si="28"/>
        <v>3</v>
      </c>
      <c r="B158" s="48">
        <v>205</v>
      </c>
      <c r="C158" s="49" t="s">
        <v>233</v>
      </c>
      <c r="D158" s="50">
        <f>XFD159+XFD163+XFD167+XFD171+XFD173</f>
        <v>28820</v>
      </c>
      <c r="E158" s="50">
        <f>XFD159+XFD163+XFD167+XFD171+XFD173</f>
        <v>32783</v>
      </c>
      <c r="F158" s="50">
        <f>XFD159+XFD163+XFD167+XFD171+XFD173</f>
        <v>3963</v>
      </c>
      <c r="G158" s="51"/>
      <c r="I158" s="52"/>
    </row>
    <row r="159" s="5" customFormat="1" ht="18" customHeight="1">
      <c r="A159" s="47">
        <f t="shared" si="28"/>
        <v>5</v>
      </c>
      <c r="B159" s="48">
        <v>20501</v>
      </c>
      <c r="C159" s="53" t="s">
        <v>234</v>
      </c>
      <c r="D159" s="50">
        <f>SUM(XFD160:XFD162)</f>
        <v>1978</v>
      </c>
      <c r="E159" s="50">
        <f>SUM(XFD160:XFD162)</f>
        <v>2065</v>
      </c>
      <c r="F159" s="50">
        <f>SUM(XFD160:XFD162)</f>
        <v>87</v>
      </c>
      <c r="G159" s="51"/>
      <c r="I159" s="52"/>
    </row>
    <row r="160" s="5" customFormat="1" ht="52" customHeight="1">
      <c r="A160" s="54">
        <f t="shared" si="28"/>
        <v>7</v>
      </c>
      <c r="B160" s="48">
        <v>2050101</v>
      </c>
      <c r="C160" s="55" t="s">
        <v>130</v>
      </c>
      <c r="D160" s="50">
        <v>728</v>
      </c>
      <c r="E160" s="50">
        <v>669</v>
      </c>
      <c r="F160" s="50">
        <f t="shared" si="30"/>
        <v>-59</v>
      </c>
      <c r="G160" s="51"/>
      <c r="I160" s="52"/>
    </row>
    <row r="161" s="5" customFormat="1" ht="24" customHeight="1">
      <c r="A161" s="54">
        <f t="shared" si="28"/>
        <v>7</v>
      </c>
      <c r="B161" s="48">
        <v>2050102</v>
      </c>
      <c r="C161" s="55" t="s">
        <v>131</v>
      </c>
      <c r="D161" s="50">
        <v>213</v>
      </c>
      <c r="E161" s="50">
        <v>235</v>
      </c>
      <c r="F161" s="50">
        <f t="shared" si="30"/>
        <v>22</v>
      </c>
      <c r="G161" s="51"/>
      <c r="I161" s="52"/>
    </row>
    <row r="162" s="5" customFormat="1" ht="78" customHeight="1">
      <c r="A162" s="54">
        <f t="shared" si="28"/>
        <v>7</v>
      </c>
      <c r="B162" s="48">
        <v>2050199</v>
      </c>
      <c r="C162" s="55" t="s">
        <v>235</v>
      </c>
      <c r="D162" s="50">
        <v>1037</v>
      </c>
      <c r="E162" s="50">
        <v>1161</v>
      </c>
      <c r="F162" s="50">
        <f t="shared" si="30"/>
        <v>124</v>
      </c>
      <c r="G162" s="51"/>
      <c r="I162" s="52"/>
    </row>
    <row r="163" s="5" customFormat="1" ht="18" customHeight="1">
      <c r="A163" s="47">
        <f t="shared" si="28"/>
        <v>5</v>
      </c>
      <c r="B163" s="48">
        <v>20502</v>
      </c>
      <c r="C163" s="53" t="s">
        <v>236</v>
      </c>
      <c r="D163" s="50">
        <f>SUM(XFD164:XFD166)</f>
        <v>13666</v>
      </c>
      <c r="E163" s="50">
        <f>SUM(XFD164:XFD166)</f>
        <v>14840</v>
      </c>
      <c r="F163" s="50">
        <f>SUM(XFD164:XFD166)</f>
        <v>1174</v>
      </c>
      <c r="G163" s="51"/>
      <c r="I163" s="52"/>
    </row>
    <row r="164" s="5" customFormat="1" ht="36" customHeight="1">
      <c r="A164" s="54">
        <f t="shared" si="28"/>
        <v>7</v>
      </c>
      <c r="B164" s="48">
        <v>2050201</v>
      </c>
      <c r="C164" s="55" t="s">
        <v>237</v>
      </c>
      <c r="D164" s="50">
        <v>117</v>
      </c>
      <c r="E164" s="50">
        <v>120</v>
      </c>
      <c r="F164" s="50">
        <f t="shared" ref="F164:F166" si="31">XFD164-XFD164</f>
        <v>3</v>
      </c>
      <c r="G164" s="51"/>
      <c r="I164" s="52"/>
    </row>
    <row r="165" s="5" customFormat="1" ht="18" customHeight="1">
      <c r="A165" s="54">
        <f t="shared" si="28"/>
        <v>7</v>
      </c>
      <c r="B165" s="48">
        <v>2050203</v>
      </c>
      <c r="C165" s="55" t="s">
        <v>238</v>
      </c>
      <c r="D165" s="50">
        <v>0</v>
      </c>
      <c r="E165" s="50">
        <v>15</v>
      </c>
      <c r="F165" s="50">
        <f t="shared" si="31"/>
        <v>15</v>
      </c>
      <c r="G165" s="51"/>
      <c r="I165" s="52"/>
    </row>
    <row r="166" s="5" customFormat="1" ht="114" customHeight="1">
      <c r="A166" s="54">
        <f t="shared" si="28"/>
        <v>7</v>
      </c>
      <c r="B166" s="48">
        <v>2050204</v>
      </c>
      <c r="C166" s="55" t="s">
        <v>239</v>
      </c>
      <c r="D166" s="50">
        <v>13549</v>
      </c>
      <c r="E166" s="50">
        <v>14705</v>
      </c>
      <c r="F166" s="50">
        <f t="shared" si="31"/>
        <v>1156</v>
      </c>
      <c r="G166" s="51"/>
      <c r="I166" s="52"/>
    </row>
    <row r="167" s="5" customFormat="1" ht="21" customHeight="1">
      <c r="A167" s="47">
        <f t="shared" si="28"/>
        <v>5</v>
      </c>
      <c r="B167" s="48">
        <v>20503</v>
      </c>
      <c r="C167" s="53" t="s">
        <v>240</v>
      </c>
      <c r="D167" s="50">
        <f>SUM(XFD168:XFD170)</f>
        <v>10769</v>
      </c>
      <c r="E167" s="50">
        <f>SUM(XFD168:XFD170)</f>
        <v>13476</v>
      </c>
      <c r="F167" s="50">
        <f>SUM(XFD168:XFD170)</f>
        <v>2707</v>
      </c>
      <c r="G167" s="51"/>
      <c r="I167" s="52"/>
    </row>
    <row r="168" s="5" customFormat="1" ht="64" customHeight="1">
      <c r="A168" s="54">
        <f t="shared" si="28"/>
        <v>7</v>
      </c>
      <c r="B168" s="48">
        <v>2050302</v>
      </c>
      <c r="C168" s="55" t="s">
        <v>241</v>
      </c>
      <c r="D168" s="50">
        <v>1287</v>
      </c>
      <c r="E168" s="50">
        <v>1654</v>
      </c>
      <c r="F168" s="50">
        <f t="shared" ref="F168:F170" si="32">XFD168-XFD168</f>
        <v>367</v>
      </c>
      <c r="G168" s="51"/>
      <c r="I168" s="52"/>
    </row>
    <row r="169" s="5" customFormat="1" ht="66" customHeight="1">
      <c r="A169" s="54">
        <f t="shared" si="28"/>
        <v>7</v>
      </c>
      <c r="B169" s="48">
        <v>2050303</v>
      </c>
      <c r="C169" s="55" t="s">
        <v>242</v>
      </c>
      <c r="D169" s="50">
        <v>3689</v>
      </c>
      <c r="E169" s="50">
        <v>4460</v>
      </c>
      <c r="F169" s="50">
        <f t="shared" si="32"/>
        <v>771</v>
      </c>
      <c r="G169" s="51"/>
      <c r="I169" s="52"/>
    </row>
    <row r="170" s="5" customFormat="1" ht="83" customHeight="1">
      <c r="A170" s="54">
        <f t="shared" si="28"/>
        <v>7</v>
      </c>
      <c r="B170" s="48">
        <v>2050305</v>
      </c>
      <c r="C170" s="55" t="s">
        <v>243</v>
      </c>
      <c r="D170" s="50">
        <v>5793</v>
      </c>
      <c r="E170" s="50">
        <v>7362</v>
      </c>
      <c r="F170" s="50">
        <f t="shared" si="32"/>
        <v>1569</v>
      </c>
      <c r="G170" s="51"/>
      <c r="I170" s="52"/>
    </row>
    <row r="171" s="5" customFormat="1" ht="18" customHeight="1">
      <c r="A171" s="47">
        <f t="shared" si="28"/>
        <v>5</v>
      </c>
      <c r="B171" s="48">
        <v>20508</v>
      </c>
      <c r="C171" s="53" t="s">
        <v>244</v>
      </c>
      <c r="D171" s="50">
        <f>SUM(XFD172)</f>
        <v>2004</v>
      </c>
      <c r="E171" s="50">
        <f>SUM(XFD172)</f>
        <v>2040</v>
      </c>
      <c r="F171" s="50">
        <f>SUM(XFD172)</f>
        <v>36</v>
      </c>
      <c r="G171" s="51"/>
      <c r="I171" s="52"/>
    </row>
    <row r="172" s="5" customFormat="1" ht="50" customHeight="1">
      <c r="A172" s="54">
        <f t="shared" si="28"/>
        <v>7</v>
      </c>
      <c r="B172" s="48">
        <v>2050802</v>
      </c>
      <c r="C172" s="55" t="s">
        <v>245</v>
      </c>
      <c r="D172" s="50">
        <v>2004</v>
      </c>
      <c r="E172" s="50">
        <v>2040</v>
      </c>
      <c r="F172" s="50">
        <f>XFD172-XFD172</f>
        <v>36</v>
      </c>
      <c r="G172" s="51"/>
      <c r="I172" s="52"/>
    </row>
    <row r="173" s="5" customFormat="1" ht="18" customHeight="1">
      <c r="A173" s="47">
        <f t="shared" si="28"/>
        <v>5</v>
      </c>
      <c r="B173" s="48">
        <v>20599</v>
      </c>
      <c r="C173" s="53" t="s">
        <v>246</v>
      </c>
      <c r="D173" s="50">
        <f>XFD174</f>
        <v>403</v>
      </c>
      <c r="E173" s="50">
        <f>#REF!</f>
        <v>362</v>
      </c>
      <c r="F173" s="50">
        <f>#REF!</f>
        <v>-41</v>
      </c>
      <c r="G173" s="51"/>
      <c r="I173" s="52"/>
    </row>
    <row r="174" s="5" customFormat="1" ht="68" customHeight="1">
      <c r="A174" s="54">
        <f t="shared" si="28"/>
        <v>7</v>
      </c>
      <c r="B174" s="48">
        <v>2059999</v>
      </c>
      <c r="C174" s="55" t="s">
        <v>246</v>
      </c>
      <c r="D174" s="50">
        <v>403</v>
      </c>
      <c r="E174" s="50">
        <v>362</v>
      </c>
      <c r="F174" s="50">
        <f>XFD174-XFD174</f>
        <v>-41</v>
      </c>
      <c r="G174" s="51"/>
      <c r="I174" s="52"/>
    </row>
    <row r="175" s="5" customFormat="1" ht="18" customHeight="1">
      <c r="A175" s="47">
        <f t="shared" si="28"/>
        <v>3</v>
      </c>
      <c r="B175" s="48">
        <v>206</v>
      </c>
      <c r="C175" s="49" t="s">
        <v>247</v>
      </c>
      <c r="D175" s="50">
        <f>SUM(XFD176,,,,XFD179,,XFD181,,XFD184,XFD186)</f>
        <v>5736</v>
      </c>
      <c r="E175" s="50">
        <f>SUM(XFD176,,,,XFD179,,XFD181,,XFD184,XFD186)</f>
        <v>5832</v>
      </c>
      <c r="F175" s="50">
        <f>SUM(XFD176,,,,XFD179,,XFD181,,XFD184,XFD186)</f>
        <v>96</v>
      </c>
      <c r="G175" s="51"/>
      <c r="I175" s="52"/>
    </row>
    <row r="176" s="5" customFormat="1" ht="18" customHeight="1">
      <c r="A176" s="47">
        <f t="shared" si="28"/>
        <v>5</v>
      </c>
      <c r="B176" s="48">
        <v>20601</v>
      </c>
      <c r="C176" s="53" t="s">
        <v>248</v>
      </c>
      <c r="D176" s="50">
        <f>SUM(XFD177:XFD178)</f>
        <v>300</v>
      </c>
      <c r="E176" s="50">
        <f>SUM(XFD177:XFD178)</f>
        <v>308</v>
      </c>
      <c r="F176" s="50">
        <f>SUM(XFD177:XFD178)</f>
        <v>8</v>
      </c>
      <c r="G176" s="51"/>
      <c r="I176" s="52"/>
    </row>
    <row r="177" s="5" customFormat="1" ht="40" customHeight="1">
      <c r="A177" s="54">
        <f t="shared" si="28"/>
        <v>7</v>
      </c>
      <c r="B177" s="48">
        <v>2060101</v>
      </c>
      <c r="C177" s="55" t="s">
        <v>130</v>
      </c>
      <c r="D177" s="50">
        <v>285</v>
      </c>
      <c r="E177" s="50">
        <v>270</v>
      </c>
      <c r="F177" s="50">
        <f t="shared" ref="F177:F178" si="33">XFD177-XFD177</f>
        <v>-15</v>
      </c>
      <c r="G177" s="51"/>
      <c r="I177" s="52"/>
    </row>
    <row r="178" s="5" customFormat="1" ht="18" customHeight="1">
      <c r="A178" s="54">
        <f t="shared" si="28"/>
        <v>7</v>
      </c>
      <c r="B178" s="48">
        <v>2060199</v>
      </c>
      <c r="C178" s="55" t="s">
        <v>249</v>
      </c>
      <c r="D178" s="50">
        <v>15</v>
      </c>
      <c r="E178" s="50">
        <v>38</v>
      </c>
      <c r="F178" s="50">
        <f t="shared" si="33"/>
        <v>23</v>
      </c>
      <c r="G178" s="51"/>
      <c r="I178" s="52"/>
    </row>
    <row r="179" s="5" customFormat="1" ht="18" customHeight="1">
      <c r="A179" s="47">
        <f t="shared" si="28"/>
        <v>5</v>
      </c>
      <c r="B179" s="48">
        <v>20605</v>
      </c>
      <c r="C179" s="53" t="s">
        <v>250</v>
      </c>
      <c r="D179" s="50">
        <f>SUM(XFD180)</f>
        <v>250</v>
      </c>
      <c r="E179" s="50">
        <f>SUM(XFD180)</f>
        <v>238</v>
      </c>
      <c r="F179" s="50">
        <f>SUM(XFD180)</f>
        <v>-12</v>
      </c>
      <c r="G179" s="51"/>
      <c r="I179" s="52"/>
    </row>
    <row r="180" s="5" customFormat="1" ht="18" customHeight="1">
      <c r="A180" s="54">
        <f t="shared" si="28"/>
        <v>7</v>
      </c>
      <c r="B180" s="48">
        <v>2060502</v>
      </c>
      <c r="C180" s="55" t="s">
        <v>251</v>
      </c>
      <c r="D180" s="50">
        <v>250</v>
      </c>
      <c r="E180" s="50">
        <v>238</v>
      </c>
      <c r="F180" s="50">
        <f>XFD180-XFD180</f>
        <v>-12</v>
      </c>
      <c r="G180" s="51"/>
      <c r="I180" s="52"/>
    </row>
    <row r="181" s="5" customFormat="1" ht="18" customHeight="1">
      <c r="A181" s="47">
        <f t="shared" si="28"/>
        <v>5</v>
      </c>
      <c r="B181" s="48">
        <v>20607</v>
      </c>
      <c r="C181" s="53" t="s">
        <v>252</v>
      </c>
      <c r="D181" s="50">
        <f>SUM(XFD182:XFD183)</f>
        <v>236</v>
      </c>
      <c r="E181" s="50">
        <f>SUM(XFD182:XFD183)</f>
        <v>236</v>
      </c>
      <c r="F181" s="50">
        <f>SUM(XFD182:XFD183)</f>
        <v>0</v>
      </c>
      <c r="G181" s="51"/>
      <c r="I181" s="52"/>
    </row>
    <row r="182" s="5" customFormat="1" ht="52" customHeight="1">
      <c r="A182" s="54">
        <f t="shared" si="28"/>
        <v>7</v>
      </c>
      <c r="B182" s="48">
        <v>2060701</v>
      </c>
      <c r="C182" s="55" t="s">
        <v>253</v>
      </c>
      <c r="D182" s="50">
        <v>156</v>
      </c>
      <c r="E182" s="50">
        <v>156</v>
      </c>
      <c r="F182" s="50">
        <f t="shared" ref="F182:F183" si="34">XFD182-XFD182</f>
        <v>0</v>
      </c>
      <c r="G182" s="51"/>
      <c r="I182" s="52"/>
    </row>
    <row r="183" s="5" customFormat="1" ht="18" customHeight="1">
      <c r="A183" s="54">
        <f t="shared" si="28"/>
        <v>7</v>
      </c>
      <c r="B183" s="48">
        <v>2060702</v>
      </c>
      <c r="C183" s="55" t="s">
        <v>254</v>
      </c>
      <c r="D183" s="50">
        <v>80</v>
      </c>
      <c r="E183" s="50">
        <v>80</v>
      </c>
      <c r="F183" s="50">
        <f t="shared" si="34"/>
        <v>0</v>
      </c>
      <c r="G183" s="51"/>
      <c r="I183" s="52"/>
    </row>
    <row r="184" s="5" customFormat="1" ht="18" customHeight="1">
      <c r="A184" s="47">
        <f t="shared" si="28"/>
        <v>5</v>
      </c>
      <c r="B184" s="48">
        <v>20609</v>
      </c>
      <c r="C184" s="53" t="s">
        <v>255</v>
      </c>
      <c r="D184" s="50">
        <f>+XFD185</f>
        <v>200</v>
      </c>
      <c r="E184" s="50">
        <f>+XFD185</f>
        <v>300</v>
      </c>
      <c r="F184" s="50">
        <f>+XFD185</f>
        <v>100</v>
      </c>
      <c r="G184" s="51"/>
      <c r="I184" s="52"/>
    </row>
    <row r="185" s="5" customFormat="1" ht="18" customHeight="1">
      <c r="A185" s="54">
        <f t="shared" si="28"/>
        <v>7</v>
      </c>
      <c r="B185" s="48">
        <v>2060902</v>
      </c>
      <c r="C185" s="55" t="s">
        <v>256</v>
      </c>
      <c r="D185" s="50">
        <v>200</v>
      </c>
      <c r="E185" s="50">
        <v>300</v>
      </c>
      <c r="F185" s="50">
        <f>XFD185-XFD185</f>
        <v>100</v>
      </c>
      <c r="G185" s="51"/>
      <c r="I185" s="52"/>
    </row>
    <row r="186" s="5" customFormat="1" ht="18" customHeight="1">
      <c r="A186" s="47">
        <f t="shared" si="28"/>
        <v>5</v>
      </c>
      <c r="B186" s="48">
        <v>20699</v>
      </c>
      <c r="C186" s="53" t="s">
        <v>257</v>
      </c>
      <c r="D186" s="50">
        <f>SUM(XFD187)</f>
        <v>4750</v>
      </c>
      <c r="E186" s="50">
        <f>SUM(XFD187)</f>
        <v>4750</v>
      </c>
      <c r="F186" s="50">
        <f>SUM(XFD187)</f>
        <v>0</v>
      </c>
      <c r="G186" s="51"/>
      <c r="I186" s="52"/>
    </row>
    <row r="187" s="5" customFormat="1" ht="18" customHeight="1">
      <c r="A187" s="54">
        <f t="shared" si="28"/>
        <v>7</v>
      </c>
      <c r="B187" s="48">
        <v>2069901</v>
      </c>
      <c r="C187" s="55" t="s">
        <v>258</v>
      </c>
      <c r="D187" s="50">
        <v>4750</v>
      </c>
      <c r="E187" s="50">
        <v>4750</v>
      </c>
      <c r="F187" s="50">
        <f>XFD187-XFD187</f>
        <v>0</v>
      </c>
      <c r="G187" s="51"/>
      <c r="I187" s="52"/>
    </row>
    <row r="188" s="5" customFormat="1" ht="18" customHeight="1">
      <c r="A188" s="47">
        <f t="shared" si="28"/>
        <v>3</v>
      </c>
      <c r="B188" s="48">
        <v>207</v>
      </c>
      <c r="C188" s="49" t="s">
        <v>259</v>
      </c>
      <c r="D188" s="50">
        <f>SUM(XFD189,XFD198,XFD202,XFD205,XFD208,,XFD212,XFD214)</f>
        <v>6406</v>
      </c>
      <c r="E188" s="50">
        <f>SUM(XFD189,XFD198,XFD202,XFD205,XFD208,,XFD212,XFD214)</f>
        <v>7949</v>
      </c>
      <c r="F188" s="50">
        <f>SUM(XFD189,XFD198,XFD202,XFD205,XFD208,,XFD212,XFD214)</f>
        <v>1543</v>
      </c>
      <c r="G188" s="51"/>
      <c r="I188" s="52"/>
    </row>
    <row r="189" s="5" customFormat="1" ht="18" customHeight="1">
      <c r="A189" s="47">
        <f t="shared" si="28"/>
        <v>5</v>
      </c>
      <c r="B189" s="48">
        <v>20701</v>
      </c>
      <c r="C189" s="53" t="s">
        <v>260</v>
      </c>
      <c r="D189" s="50">
        <f>SUM(XFD190:XFD197)</f>
        <v>1442</v>
      </c>
      <c r="E189" s="50">
        <f>SUM(XFD190:XFD197)</f>
        <v>2133</v>
      </c>
      <c r="F189" s="50">
        <f>SUM(XFD190:XFD197)</f>
        <v>691</v>
      </c>
      <c r="G189" s="51"/>
      <c r="I189" s="52"/>
    </row>
    <row r="190" s="5" customFormat="1" ht="49" customHeight="1">
      <c r="A190" s="54">
        <f t="shared" si="28"/>
        <v>7</v>
      </c>
      <c r="B190" s="48">
        <v>2070101</v>
      </c>
      <c r="C190" s="55" t="s">
        <v>130</v>
      </c>
      <c r="D190" s="50">
        <v>503</v>
      </c>
      <c r="E190" s="50">
        <v>529</v>
      </c>
      <c r="F190" s="50">
        <f t="shared" ref="F190:F197" si="35">XFD190-XFD190</f>
        <v>26</v>
      </c>
      <c r="G190" s="51"/>
      <c r="I190" s="52"/>
    </row>
    <row r="191" s="5" customFormat="1" ht="24" customHeight="1">
      <c r="A191" s="54">
        <f t="shared" si="28"/>
        <v>7</v>
      </c>
      <c r="B191" s="48">
        <v>2070102</v>
      </c>
      <c r="C191" s="55" t="s">
        <v>131</v>
      </c>
      <c r="D191" s="50">
        <v>25</v>
      </c>
      <c r="E191" s="50">
        <v>25</v>
      </c>
      <c r="F191" s="50">
        <f t="shared" si="35"/>
        <v>0</v>
      </c>
      <c r="G191" s="51"/>
      <c r="I191" s="52"/>
    </row>
    <row r="192" s="5" customFormat="1" ht="39" customHeight="1">
      <c r="A192" s="54">
        <f t="shared" si="28"/>
        <v>7</v>
      </c>
      <c r="B192" s="48">
        <v>2070104</v>
      </c>
      <c r="C192" s="55" t="s">
        <v>261</v>
      </c>
      <c r="D192" s="50">
        <v>324</v>
      </c>
      <c r="E192" s="50">
        <v>367</v>
      </c>
      <c r="F192" s="50">
        <f t="shared" si="35"/>
        <v>43</v>
      </c>
      <c r="G192" s="51"/>
      <c r="I192" s="52"/>
    </row>
    <row r="193" s="5" customFormat="1" ht="18" customHeight="1">
      <c r="A193" s="54">
        <f t="shared" si="28"/>
        <v>7</v>
      </c>
      <c r="B193" s="48">
        <v>2070108</v>
      </c>
      <c r="C193" s="55" t="s">
        <v>262</v>
      </c>
      <c r="D193" s="50">
        <v>300</v>
      </c>
      <c r="E193" s="50">
        <v>792</v>
      </c>
      <c r="F193" s="50">
        <f t="shared" si="35"/>
        <v>492</v>
      </c>
      <c r="G193" s="51"/>
      <c r="I193" s="52"/>
    </row>
    <row r="194" s="5" customFormat="1" ht="18" customHeight="1">
      <c r="A194" s="54">
        <f t="shared" si="28"/>
        <v>7</v>
      </c>
      <c r="B194" s="48">
        <v>2070110</v>
      </c>
      <c r="C194" s="55" t="s">
        <v>263</v>
      </c>
      <c r="D194" s="50">
        <v>10</v>
      </c>
      <c r="E194" s="50">
        <v>10</v>
      </c>
      <c r="F194" s="50">
        <f t="shared" si="35"/>
        <v>0</v>
      </c>
      <c r="G194" s="51"/>
      <c r="I194" s="52"/>
    </row>
    <row r="195" s="5" customFormat="1" ht="18" customHeight="1">
      <c r="A195" s="54">
        <f t="shared" si="28"/>
        <v>7</v>
      </c>
      <c r="B195" s="48">
        <v>2070111</v>
      </c>
      <c r="C195" s="55" t="s">
        <v>264</v>
      </c>
      <c r="D195" s="50">
        <v>70</v>
      </c>
      <c r="E195" s="50">
        <v>113</v>
      </c>
      <c r="F195" s="50">
        <f t="shared" si="35"/>
        <v>43</v>
      </c>
      <c r="G195" s="51"/>
      <c r="I195" s="52"/>
    </row>
    <row r="196" s="5" customFormat="1" ht="88" customHeight="1">
      <c r="A196" s="54">
        <f t="shared" si="28"/>
        <v>7</v>
      </c>
      <c r="B196" s="48">
        <v>2070112</v>
      </c>
      <c r="C196" s="55" t="s">
        <v>265</v>
      </c>
      <c r="D196" s="50">
        <v>210</v>
      </c>
      <c r="E196" s="50">
        <v>213</v>
      </c>
      <c r="F196" s="50">
        <f t="shared" si="35"/>
        <v>3</v>
      </c>
      <c r="G196" s="51"/>
      <c r="I196" s="52"/>
    </row>
    <row r="197" s="5" customFormat="1" ht="18" customHeight="1">
      <c r="A197" s="54">
        <f t="shared" si="28"/>
        <v>7</v>
      </c>
      <c r="B197" s="48">
        <v>2070199</v>
      </c>
      <c r="C197" s="55" t="s">
        <v>266</v>
      </c>
      <c r="D197" s="50">
        <v>0</v>
      </c>
      <c r="E197" s="50">
        <v>84</v>
      </c>
      <c r="F197" s="50">
        <f t="shared" si="35"/>
        <v>84</v>
      </c>
      <c r="G197" s="51"/>
      <c r="I197" s="52"/>
    </row>
    <row r="198" s="5" customFormat="1" ht="18" customHeight="1">
      <c r="A198" s="47">
        <f t="shared" ref="A198:A261" si="36">LEN(XFD198)</f>
        <v>5</v>
      </c>
      <c r="B198" s="48">
        <v>20702</v>
      </c>
      <c r="C198" s="53" t="s">
        <v>267</v>
      </c>
      <c r="D198" s="50">
        <f>SUM(XFD199:XFD201)</f>
        <v>1707</v>
      </c>
      <c r="E198" s="50">
        <f>SUM(XFD199:XFD201)</f>
        <v>1992</v>
      </c>
      <c r="F198" s="50">
        <f>SUM(XFD199:XFD201)</f>
        <v>285</v>
      </c>
      <c r="G198" s="51"/>
      <c r="I198" s="52"/>
    </row>
    <row r="199" s="5" customFormat="1" ht="92" customHeight="1">
      <c r="A199" s="54">
        <f t="shared" si="36"/>
        <v>7</v>
      </c>
      <c r="B199" s="48">
        <v>2070204</v>
      </c>
      <c r="C199" s="55" t="s">
        <v>268</v>
      </c>
      <c r="D199" s="50">
        <v>655</v>
      </c>
      <c r="E199" s="50">
        <v>738</v>
      </c>
      <c r="F199" s="50">
        <f t="shared" ref="F199:F201" si="37">XFD199-XFD199</f>
        <v>83</v>
      </c>
      <c r="G199" s="51"/>
      <c r="I199" s="52"/>
    </row>
    <row r="200" s="5" customFormat="1" ht="70" customHeight="1">
      <c r="A200" s="54">
        <f t="shared" si="36"/>
        <v>7</v>
      </c>
      <c r="B200" s="48">
        <v>2070205</v>
      </c>
      <c r="C200" s="55" t="s">
        <v>269</v>
      </c>
      <c r="D200" s="50">
        <v>1052</v>
      </c>
      <c r="E200" s="50">
        <v>1205</v>
      </c>
      <c r="F200" s="50">
        <f t="shared" si="37"/>
        <v>153</v>
      </c>
      <c r="G200" s="51"/>
      <c r="I200" s="52"/>
    </row>
    <row r="201" s="5" customFormat="1" ht="18" customHeight="1">
      <c r="A201" s="54">
        <f t="shared" si="36"/>
        <v>7</v>
      </c>
      <c r="B201" s="48">
        <v>2070206</v>
      </c>
      <c r="C201" s="55" t="s">
        <v>270</v>
      </c>
      <c r="D201" s="50">
        <v>0</v>
      </c>
      <c r="E201" s="50">
        <v>49</v>
      </c>
      <c r="F201" s="50">
        <f t="shared" si="37"/>
        <v>49</v>
      </c>
      <c r="G201" s="51"/>
      <c r="I201" s="52"/>
    </row>
    <row r="202" s="5" customFormat="1" ht="18" customHeight="1">
      <c r="A202" s="47">
        <f t="shared" si="36"/>
        <v>5</v>
      </c>
      <c r="B202" s="48">
        <v>20703</v>
      </c>
      <c r="C202" s="53" t="s">
        <v>271</v>
      </c>
      <c r="D202" s="50">
        <f>SUM(XFD203:XFD204)</f>
        <v>20</v>
      </c>
      <c r="E202" s="50">
        <f>SUM(XFD203:XFD204)</f>
        <v>479</v>
      </c>
      <c r="F202" s="50">
        <f>SUM(XFD203:XFD204)</f>
        <v>459</v>
      </c>
      <c r="G202" s="51"/>
      <c r="I202" s="52"/>
    </row>
    <row r="203" s="5" customFormat="1" ht="18" customHeight="1">
      <c r="A203" s="54">
        <f t="shared" si="36"/>
        <v>7</v>
      </c>
      <c r="B203" s="48">
        <v>2070308</v>
      </c>
      <c r="C203" s="55" t="s">
        <v>272</v>
      </c>
      <c r="D203" s="50">
        <v>20</v>
      </c>
      <c r="E203" s="50">
        <v>380</v>
      </c>
      <c r="F203" s="50">
        <f t="shared" ref="F203:F204" si="38">XFD203-XFD203</f>
        <v>360</v>
      </c>
      <c r="G203" s="51"/>
      <c r="I203" s="52"/>
    </row>
    <row r="204" s="5" customFormat="1" ht="18" customHeight="1">
      <c r="A204" s="54">
        <f t="shared" si="36"/>
        <v>7</v>
      </c>
      <c r="B204" s="48">
        <v>2070399</v>
      </c>
      <c r="C204" s="55" t="s">
        <v>273</v>
      </c>
      <c r="D204" s="50">
        <v>0</v>
      </c>
      <c r="E204" s="50">
        <v>99</v>
      </c>
      <c r="F204" s="50">
        <f t="shared" si="38"/>
        <v>99</v>
      </c>
      <c r="G204" s="51"/>
      <c r="I204" s="52"/>
    </row>
    <row r="205" s="5" customFormat="1" ht="18" customHeight="1">
      <c r="A205" s="47">
        <f t="shared" si="36"/>
        <v>5</v>
      </c>
      <c r="B205" s="48">
        <v>20706</v>
      </c>
      <c r="C205" s="53" t="s">
        <v>274</v>
      </c>
      <c r="D205" s="50">
        <f>SUM(XFD206:XFD207)</f>
        <v>255</v>
      </c>
      <c r="E205" s="50">
        <f>SUM(XFD206:XFD207)</f>
        <v>279</v>
      </c>
      <c r="F205" s="50">
        <f>SUM(XFD206:XFD207)</f>
        <v>24</v>
      </c>
      <c r="G205" s="51"/>
      <c r="I205" s="52"/>
    </row>
    <row r="206" s="5" customFormat="1" ht="18" customHeight="1">
      <c r="A206" s="54">
        <f t="shared" si="36"/>
        <v>7</v>
      </c>
      <c r="B206" s="48">
        <v>2070604</v>
      </c>
      <c r="C206" s="55" t="s">
        <v>275</v>
      </c>
      <c r="D206" s="50">
        <v>100</v>
      </c>
      <c r="E206" s="50">
        <v>124</v>
      </c>
      <c r="F206" s="50">
        <f t="shared" ref="F206:F207" si="39">XFD206-XFD206</f>
        <v>24</v>
      </c>
      <c r="G206" s="51"/>
      <c r="I206" s="52"/>
    </row>
    <row r="207" s="5" customFormat="1" ht="18" customHeight="1">
      <c r="A207" s="54">
        <f t="shared" si="36"/>
        <v>7</v>
      </c>
      <c r="B207" s="48">
        <v>2070605</v>
      </c>
      <c r="C207" s="55" t="s">
        <v>276</v>
      </c>
      <c r="D207" s="50">
        <v>155</v>
      </c>
      <c r="E207" s="50">
        <v>155</v>
      </c>
      <c r="F207" s="50">
        <f t="shared" si="39"/>
        <v>0</v>
      </c>
      <c r="G207" s="51"/>
      <c r="I207" s="52"/>
    </row>
    <row r="208" s="5" customFormat="1" ht="18" customHeight="1">
      <c r="A208" s="47">
        <f t="shared" si="36"/>
        <v>5</v>
      </c>
      <c r="B208" s="48">
        <v>20708</v>
      </c>
      <c r="C208" s="53" t="s">
        <v>277</v>
      </c>
      <c r="D208" s="50">
        <f>SUM(XFD209:XFD211)</f>
        <v>1477</v>
      </c>
      <c r="E208" s="50">
        <f>SUM(XFD209:XFD211)</f>
        <v>1694</v>
      </c>
      <c r="F208" s="50">
        <f>SUM(XFD209:XFD211)</f>
        <v>217</v>
      </c>
      <c r="G208" s="51"/>
      <c r="I208" s="52"/>
    </row>
    <row r="209" s="5" customFormat="1" ht="37" customHeight="1">
      <c r="A209" s="54">
        <f t="shared" si="36"/>
        <v>7</v>
      </c>
      <c r="B209" s="48">
        <v>2070807</v>
      </c>
      <c r="C209" s="55" t="s">
        <v>278</v>
      </c>
      <c r="D209" s="50">
        <v>233</v>
      </c>
      <c r="E209" s="50">
        <v>255</v>
      </c>
      <c r="F209" s="50">
        <f t="shared" ref="F209:F211" si="40">XFD209-XFD209</f>
        <v>22</v>
      </c>
      <c r="G209" s="51"/>
      <c r="I209" s="52"/>
    </row>
    <row r="210" s="5" customFormat="1" ht="35" customHeight="1">
      <c r="A210" s="54">
        <f t="shared" si="36"/>
        <v>7</v>
      </c>
      <c r="B210" s="48">
        <v>2070808</v>
      </c>
      <c r="C210" s="55" t="s">
        <v>279</v>
      </c>
      <c r="D210" s="50">
        <v>1234</v>
      </c>
      <c r="E210" s="50">
        <v>1330</v>
      </c>
      <c r="F210" s="50">
        <f t="shared" si="40"/>
        <v>96</v>
      </c>
      <c r="G210" s="51"/>
      <c r="I210" s="52"/>
    </row>
    <row r="211" s="5" customFormat="1" ht="18" customHeight="1">
      <c r="A211" s="54">
        <f t="shared" si="36"/>
        <v>7</v>
      </c>
      <c r="B211" s="48">
        <v>2070899</v>
      </c>
      <c r="C211" s="55" t="s">
        <v>280</v>
      </c>
      <c r="D211" s="50">
        <v>10</v>
      </c>
      <c r="E211" s="50">
        <v>109</v>
      </c>
      <c r="F211" s="50">
        <f t="shared" si="40"/>
        <v>99</v>
      </c>
      <c r="G211" s="51"/>
      <c r="I211" s="52"/>
    </row>
    <row r="212" s="5" customFormat="1" ht="22" customHeight="1">
      <c r="A212" s="47">
        <v>5</v>
      </c>
      <c r="B212" s="48">
        <v>20709</v>
      </c>
      <c r="C212" s="53" t="s">
        <v>281</v>
      </c>
      <c r="D212" s="50">
        <f>XFD213</f>
        <v>3</v>
      </c>
      <c r="E212" s="50">
        <f>#REF!</f>
        <v>0</v>
      </c>
      <c r="F212" s="50">
        <f>#REF!</f>
        <v>-3</v>
      </c>
      <c r="G212" s="51"/>
      <c r="I212" s="52"/>
    </row>
    <row r="213" s="5" customFormat="1" ht="22" customHeight="1">
      <c r="A213" s="54">
        <v>7</v>
      </c>
      <c r="B213" s="48">
        <v>2070904</v>
      </c>
      <c r="C213" s="55" t="s">
        <v>282</v>
      </c>
      <c r="D213" s="50">
        <v>3</v>
      </c>
      <c r="E213" s="50">
        <v>0</v>
      </c>
      <c r="F213" s="50">
        <f>XFD213-XFD213</f>
        <v>-3</v>
      </c>
      <c r="G213" s="51"/>
      <c r="I213" s="52"/>
    </row>
    <row r="214" s="5" customFormat="1" ht="22" customHeight="1">
      <c r="A214" s="47">
        <f t="shared" si="36"/>
        <v>5</v>
      </c>
      <c r="B214" s="48">
        <v>20799</v>
      </c>
      <c r="C214" s="53" t="s">
        <v>283</v>
      </c>
      <c r="D214" s="50">
        <f>SUM(XFD215:XFD216)</f>
        <v>1502</v>
      </c>
      <c r="E214" s="50">
        <f>SUM(XFD215:XFD216)</f>
        <v>1372</v>
      </c>
      <c r="F214" s="50">
        <f>SUM(XFD215:XFD216)</f>
        <v>-130</v>
      </c>
      <c r="G214" s="51"/>
      <c r="I214" s="52"/>
    </row>
    <row r="215" s="5" customFormat="1" ht="62" customHeight="1">
      <c r="A215" s="54">
        <f t="shared" si="36"/>
        <v>7</v>
      </c>
      <c r="B215" s="48">
        <v>2079903</v>
      </c>
      <c r="C215" s="55" t="s">
        <v>284</v>
      </c>
      <c r="D215" s="50">
        <v>1000</v>
      </c>
      <c r="E215" s="50">
        <v>992</v>
      </c>
      <c r="F215" s="50">
        <f t="shared" ref="F215:F216" si="41">XFD215-XFD215</f>
        <v>-8</v>
      </c>
      <c r="G215" s="51"/>
      <c r="I215" s="52"/>
    </row>
    <row r="216" s="5" customFormat="1" ht="22" customHeight="1">
      <c r="A216" s="54">
        <f t="shared" si="36"/>
        <v>7</v>
      </c>
      <c r="B216" s="48">
        <v>2079999</v>
      </c>
      <c r="C216" s="55" t="s">
        <v>283</v>
      </c>
      <c r="D216" s="50">
        <v>502</v>
      </c>
      <c r="E216" s="50">
        <v>380</v>
      </c>
      <c r="F216" s="50">
        <f t="shared" si="41"/>
        <v>-122</v>
      </c>
      <c r="G216" s="51"/>
      <c r="I216" s="52"/>
    </row>
    <row r="217" s="5" customFormat="1" ht="22" customHeight="1">
      <c r="A217" s="47">
        <f t="shared" si="36"/>
        <v>3</v>
      </c>
      <c r="B217" s="48">
        <v>208</v>
      </c>
      <c r="C217" s="49" t="s">
        <v>285</v>
      </c>
      <c r="D217" s="50">
        <f>XFD218+XFD229+XFD233+XFD240+XFD242+XFD250+XFD255+XFD261+XFD267+XFD273+XFD277+XFD280+XFD282+XFD288</f>
        <v>32779</v>
      </c>
      <c r="E217" s="50">
        <f>XFD218+XFD229+XFD233+XFD240+XFD242+XFD250+XFD255+XFD261+XFD267+XFD273+XFD277+XFD280+XFD282+XFD288</f>
        <v>39190</v>
      </c>
      <c r="F217" s="50">
        <f>XFD218+XFD229+XFD233+XFD240+XFD242+XFD250+XFD255+XFD261+XFD267+XFD273+XFD277+XFD280+XFD282+XFD288</f>
        <v>6411</v>
      </c>
      <c r="G217" s="51"/>
      <c r="I217" s="52"/>
    </row>
    <row r="218" s="5" customFormat="1" ht="22" customHeight="1">
      <c r="A218" s="47">
        <f t="shared" si="36"/>
        <v>5</v>
      </c>
      <c r="B218" s="48">
        <v>20801</v>
      </c>
      <c r="C218" s="53" t="s">
        <v>286</v>
      </c>
      <c r="D218" s="50">
        <f>SUM(XFD219:XFD228)</f>
        <v>2527</v>
      </c>
      <c r="E218" s="50">
        <f>SUM(XFD219:XFD228)</f>
        <v>2675</v>
      </c>
      <c r="F218" s="50">
        <f>SUM(XFD219:XFD228)</f>
        <v>148</v>
      </c>
      <c r="G218" s="51"/>
      <c r="I218" s="52"/>
    </row>
    <row r="219" s="5" customFormat="1" ht="49" customHeight="1">
      <c r="A219" s="54">
        <f t="shared" si="36"/>
        <v>7</v>
      </c>
      <c r="B219" s="48">
        <v>2080101</v>
      </c>
      <c r="C219" s="55" t="s">
        <v>130</v>
      </c>
      <c r="D219" s="50">
        <v>533</v>
      </c>
      <c r="E219" s="50">
        <v>517</v>
      </c>
      <c r="F219" s="50">
        <f t="shared" ref="F219:F228" si="42">XFD219-XFD219</f>
        <v>-16</v>
      </c>
      <c r="G219" s="51"/>
      <c r="I219" s="52"/>
    </row>
    <row r="220" s="5" customFormat="1" ht="20" customHeight="1">
      <c r="A220" s="54">
        <f t="shared" si="36"/>
        <v>7</v>
      </c>
      <c r="B220" s="48">
        <v>2080102</v>
      </c>
      <c r="C220" s="55" t="s">
        <v>131</v>
      </c>
      <c r="D220" s="50">
        <v>35</v>
      </c>
      <c r="E220" s="50">
        <v>35</v>
      </c>
      <c r="F220" s="50">
        <f t="shared" si="42"/>
        <v>0</v>
      </c>
      <c r="G220" s="51"/>
      <c r="I220" s="52"/>
    </row>
    <row r="221" s="5" customFormat="1" ht="36" customHeight="1">
      <c r="A221" s="54">
        <f t="shared" si="36"/>
        <v>7</v>
      </c>
      <c r="B221" s="48">
        <v>2080105</v>
      </c>
      <c r="C221" s="55" t="s">
        <v>287</v>
      </c>
      <c r="D221" s="50">
        <v>134</v>
      </c>
      <c r="E221" s="50">
        <v>135</v>
      </c>
      <c r="F221" s="50">
        <f t="shared" si="42"/>
        <v>1</v>
      </c>
      <c r="G221" s="51"/>
      <c r="I221" s="52"/>
    </row>
    <row r="222" s="5" customFormat="1" ht="51" customHeight="1">
      <c r="A222" s="54">
        <f t="shared" si="36"/>
        <v>7</v>
      </c>
      <c r="B222" s="48">
        <v>2080106</v>
      </c>
      <c r="C222" s="55" t="s">
        <v>288</v>
      </c>
      <c r="D222" s="50">
        <v>159</v>
      </c>
      <c r="E222" s="50">
        <v>160</v>
      </c>
      <c r="F222" s="50">
        <f t="shared" si="42"/>
        <v>1</v>
      </c>
      <c r="G222" s="51"/>
      <c r="I222" s="52"/>
    </row>
    <row r="223" s="5" customFormat="1" ht="48" customHeight="1">
      <c r="A223" s="54">
        <f t="shared" si="36"/>
        <v>7</v>
      </c>
      <c r="B223" s="48">
        <v>2080108</v>
      </c>
      <c r="C223" s="55" t="s">
        <v>156</v>
      </c>
      <c r="D223" s="50">
        <v>139</v>
      </c>
      <c r="E223" s="50">
        <v>130</v>
      </c>
      <c r="F223" s="50">
        <f t="shared" si="42"/>
        <v>-9</v>
      </c>
      <c r="G223" s="51"/>
      <c r="I223" s="52"/>
    </row>
    <row r="224" s="5" customFormat="1" ht="54" customHeight="1">
      <c r="A224" s="54">
        <f t="shared" si="36"/>
        <v>7</v>
      </c>
      <c r="B224" s="48">
        <v>2080109</v>
      </c>
      <c r="C224" s="55" t="s">
        <v>289</v>
      </c>
      <c r="D224" s="50">
        <v>451</v>
      </c>
      <c r="E224" s="50">
        <v>479</v>
      </c>
      <c r="F224" s="50">
        <f t="shared" si="42"/>
        <v>28</v>
      </c>
      <c r="G224" s="51"/>
      <c r="I224" s="52"/>
    </row>
    <row r="225" s="5" customFormat="1" ht="48" customHeight="1">
      <c r="A225" s="54">
        <f t="shared" si="36"/>
        <v>7</v>
      </c>
      <c r="B225" s="48">
        <v>2080111</v>
      </c>
      <c r="C225" s="55" t="s">
        <v>290</v>
      </c>
      <c r="D225" s="50">
        <v>370</v>
      </c>
      <c r="E225" s="50">
        <v>360</v>
      </c>
      <c r="F225" s="50">
        <f t="shared" si="42"/>
        <v>-10</v>
      </c>
      <c r="G225" s="51"/>
      <c r="I225" s="52"/>
    </row>
    <row r="226" s="5" customFormat="1" ht="69" customHeight="1">
      <c r="A226" s="54">
        <f t="shared" si="36"/>
        <v>7</v>
      </c>
      <c r="B226" s="48">
        <v>2080112</v>
      </c>
      <c r="C226" s="55" t="s">
        <v>291</v>
      </c>
      <c r="D226" s="50">
        <v>26</v>
      </c>
      <c r="E226" s="50">
        <v>50</v>
      </c>
      <c r="F226" s="50">
        <f t="shared" si="42"/>
        <v>24</v>
      </c>
      <c r="G226" s="51"/>
      <c r="I226" s="52"/>
    </row>
    <row r="227" s="5" customFormat="1" ht="51" customHeight="1">
      <c r="A227" s="54">
        <f t="shared" si="36"/>
        <v>7</v>
      </c>
      <c r="B227" s="48">
        <v>2080116</v>
      </c>
      <c r="C227" s="55" t="s">
        <v>292</v>
      </c>
      <c r="D227" s="50">
        <v>600</v>
      </c>
      <c r="E227" s="50">
        <v>627</v>
      </c>
      <c r="F227" s="50">
        <f t="shared" si="42"/>
        <v>27</v>
      </c>
      <c r="G227" s="51"/>
      <c r="I227" s="52"/>
    </row>
    <row r="228" s="5" customFormat="1" ht="22" customHeight="1">
      <c r="A228" s="54">
        <f t="shared" si="36"/>
        <v>7</v>
      </c>
      <c r="B228" s="48">
        <v>2080199</v>
      </c>
      <c r="C228" s="55" t="s">
        <v>293</v>
      </c>
      <c r="D228" s="50">
        <v>80</v>
      </c>
      <c r="E228" s="50">
        <v>182</v>
      </c>
      <c r="F228" s="50">
        <f t="shared" si="42"/>
        <v>102</v>
      </c>
      <c r="G228" s="51"/>
      <c r="I228" s="52"/>
    </row>
    <row r="229" s="5" customFormat="1" ht="22" customHeight="1">
      <c r="A229" s="47">
        <f t="shared" si="36"/>
        <v>5</v>
      </c>
      <c r="B229" s="48">
        <v>20802</v>
      </c>
      <c r="C229" s="53" t="s">
        <v>294</v>
      </c>
      <c r="D229" s="50">
        <f>SUM(XFD230:XFD232)</f>
        <v>458</v>
      </c>
      <c r="E229" s="50">
        <f>SUM(XFD230:XFD232)</f>
        <v>495</v>
      </c>
      <c r="F229" s="50">
        <f>SUM(XFD230:XFD232)</f>
        <v>37</v>
      </c>
      <c r="G229" s="51"/>
      <c r="I229" s="52"/>
    </row>
    <row r="230" s="5" customFormat="1" ht="67" customHeight="1">
      <c r="A230" s="54">
        <f t="shared" si="36"/>
        <v>7</v>
      </c>
      <c r="B230" s="48">
        <v>2080201</v>
      </c>
      <c r="C230" s="55" t="s">
        <v>130</v>
      </c>
      <c r="D230" s="50">
        <v>368</v>
      </c>
      <c r="E230" s="50">
        <v>371</v>
      </c>
      <c r="F230" s="50">
        <f t="shared" ref="F230:F232" si="43">XFD230-XFD230</f>
        <v>3</v>
      </c>
      <c r="G230" s="51"/>
      <c r="I230" s="52"/>
    </row>
    <row r="231" s="5" customFormat="1" ht="22" customHeight="1">
      <c r="A231" s="54">
        <f t="shared" si="36"/>
        <v>7</v>
      </c>
      <c r="B231" s="48">
        <v>2080202</v>
      </c>
      <c r="C231" s="55" t="s">
        <v>131</v>
      </c>
      <c r="D231" s="50">
        <v>90</v>
      </c>
      <c r="E231" s="50">
        <v>94</v>
      </c>
      <c r="F231" s="50">
        <f t="shared" si="43"/>
        <v>4</v>
      </c>
      <c r="G231" s="51"/>
      <c r="I231" s="52"/>
    </row>
    <row r="232" s="5" customFormat="1" ht="65" customHeight="1">
      <c r="A232" s="54">
        <f t="shared" si="36"/>
        <v>7</v>
      </c>
      <c r="B232" s="48">
        <v>2080207</v>
      </c>
      <c r="C232" s="55" t="s">
        <v>295</v>
      </c>
      <c r="D232" s="50">
        <v>0</v>
      </c>
      <c r="E232" s="50">
        <v>30</v>
      </c>
      <c r="F232" s="50">
        <f t="shared" si="43"/>
        <v>30</v>
      </c>
      <c r="G232" s="51"/>
      <c r="I232" s="52"/>
    </row>
    <row r="233" s="5" customFormat="1" ht="18" customHeight="1">
      <c r="A233" s="47">
        <f t="shared" si="36"/>
        <v>5</v>
      </c>
      <c r="B233" s="48">
        <v>20805</v>
      </c>
      <c r="C233" s="53" t="s">
        <v>296</v>
      </c>
      <c r="D233" s="50">
        <f>SUM(XFD234:XFD239)</f>
        <v>19529</v>
      </c>
      <c r="E233" s="50">
        <f>SUM(XFD234:XFD239)</f>
        <v>25413</v>
      </c>
      <c r="F233" s="50">
        <f>SUM(XFD234:XFD239)</f>
        <v>5884</v>
      </c>
      <c r="G233" s="51"/>
      <c r="I233" s="52"/>
    </row>
    <row r="234" s="5" customFormat="1" ht="54" customHeight="1">
      <c r="A234" s="54">
        <f t="shared" si="36"/>
        <v>7</v>
      </c>
      <c r="B234" s="48">
        <v>2080501</v>
      </c>
      <c r="C234" s="55" t="s">
        <v>297</v>
      </c>
      <c r="D234" s="50">
        <v>4698</v>
      </c>
      <c r="E234" s="50">
        <f>2820+3000</f>
        <v>5820</v>
      </c>
      <c r="F234" s="50">
        <f t="shared" ref="F233:F239" si="44">XFD234-XFD234</f>
        <v>1122</v>
      </c>
      <c r="G234" s="51"/>
      <c r="I234" s="52"/>
    </row>
    <row r="235" s="5" customFormat="1" ht="150" customHeight="1">
      <c r="A235" s="54">
        <f t="shared" si="36"/>
        <v>7</v>
      </c>
      <c r="B235" s="48">
        <v>2080502</v>
      </c>
      <c r="C235" s="55" t="s">
        <v>298</v>
      </c>
      <c r="D235" s="50">
        <v>991</v>
      </c>
      <c r="E235" s="50">
        <v>798</v>
      </c>
      <c r="F235" s="50">
        <f t="shared" si="44"/>
        <v>-193</v>
      </c>
      <c r="G235" s="51"/>
      <c r="I235" s="52"/>
    </row>
    <row r="236" s="5" customFormat="1" ht="53" customHeight="1">
      <c r="A236" s="54">
        <f t="shared" si="36"/>
        <v>7</v>
      </c>
      <c r="B236" s="48">
        <v>2080503</v>
      </c>
      <c r="C236" s="55" t="s">
        <v>299</v>
      </c>
      <c r="D236" s="50">
        <v>400</v>
      </c>
      <c r="E236" s="50">
        <v>449</v>
      </c>
      <c r="F236" s="50">
        <f t="shared" si="44"/>
        <v>49</v>
      </c>
      <c r="G236" s="51"/>
      <c r="I236" s="52"/>
    </row>
    <row r="237" s="5" customFormat="1" ht="120" customHeight="1">
      <c r="A237" s="54">
        <f t="shared" si="36"/>
        <v>7</v>
      </c>
      <c r="B237" s="48">
        <v>2080505</v>
      </c>
      <c r="C237" s="55" t="s">
        <v>300</v>
      </c>
      <c r="D237" s="50">
        <v>5427</v>
      </c>
      <c r="E237" s="50">
        <f>5595+1000</f>
        <v>6595</v>
      </c>
      <c r="F237" s="50">
        <f t="shared" si="44"/>
        <v>1168</v>
      </c>
      <c r="G237" s="51"/>
      <c r="I237" s="52"/>
    </row>
    <row r="238" s="5" customFormat="1" ht="18" customHeight="1">
      <c r="A238" s="54">
        <f t="shared" si="36"/>
        <v>7</v>
      </c>
      <c r="B238" s="48">
        <v>2080506</v>
      </c>
      <c r="C238" s="55" t="s">
        <v>301</v>
      </c>
      <c r="D238" s="50">
        <v>13</v>
      </c>
      <c r="E238" s="50">
        <v>14</v>
      </c>
      <c r="F238" s="50">
        <f t="shared" si="44"/>
        <v>1</v>
      </c>
      <c r="G238" s="51"/>
      <c r="I238" s="52"/>
    </row>
    <row r="239" s="5" customFormat="1" ht="80" customHeight="1">
      <c r="A239" s="54">
        <f t="shared" si="36"/>
        <v>7</v>
      </c>
      <c r="B239" s="48">
        <v>2080507</v>
      </c>
      <c r="C239" s="55" t="s">
        <v>302</v>
      </c>
      <c r="D239" s="50">
        <v>8000</v>
      </c>
      <c r="E239" s="50">
        <f>10237+1500</f>
        <v>11737</v>
      </c>
      <c r="F239" s="50">
        <f t="shared" si="44"/>
        <v>3737</v>
      </c>
      <c r="G239" s="51"/>
      <c r="I239" s="52"/>
    </row>
    <row r="240" s="5" customFormat="1" ht="18" customHeight="1">
      <c r="A240" s="47">
        <f t="shared" si="36"/>
        <v>5</v>
      </c>
      <c r="B240" s="48">
        <v>20806</v>
      </c>
      <c r="C240" s="53" t="s">
        <v>303</v>
      </c>
      <c r="D240" s="50">
        <f>SUM(XFD241)</f>
        <v>626</v>
      </c>
      <c r="E240" s="50">
        <f>SUM(XFD241)</f>
        <v>626</v>
      </c>
      <c r="F240" s="50">
        <f>SUM(XFD241)</f>
        <v>0</v>
      </c>
      <c r="G240" s="51"/>
      <c r="I240" s="52"/>
    </row>
    <row r="241" s="5" customFormat="1" ht="18" customHeight="1">
      <c r="A241" s="54">
        <f t="shared" si="36"/>
        <v>7</v>
      </c>
      <c r="B241" s="48">
        <v>2080601</v>
      </c>
      <c r="C241" s="55" t="s">
        <v>304</v>
      </c>
      <c r="D241" s="50">
        <v>626</v>
      </c>
      <c r="E241" s="50">
        <v>626</v>
      </c>
      <c r="F241" s="50">
        <f>XFD241-XFD241</f>
        <v>0</v>
      </c>
      <c r="G241" s="51"/>
      <c r="I241" s="52"/>
    </row>
    <row r="242" s="5" customFormat="1" ht="18" customHeight="1">
      <c r="A242" s="47">
        <f t="shared" si="36"/>
        <v>5</v>
      </c>
      <c r="B242" s="48">
        <v>20807</v>
      </c>
      <c r="C242" s="53" t="s">
        <v>305</v>
      </c>
      <c r="D242" s="50">
        <f>SUM(XFD243:XFD249)</f>
        <v>2430</v>
      </c>
      <c r="E242" s="50">
        <f>SUM(XFD243:XFD249)</f>
        <v>3851</v>
      </c>
      <c r="F242" s="50">
        <f>SUM(XFD243:XFD249)</f>
        <v>1421</v>
      </c>
      <c r="G242" s="51"/>
      <c r="I242" s="52"/>
    </row>
    <row r="243" s="5" customFormat="1" ht="18" customHeight="1">
      <c r="A243" s="54">
        <f t="shared" si="36"/>
        <v>7</v>
      </c>
      <c r="B243" s="48">
        <v>2080701</v>
      </c>
      <c r="C243" s="55" t="s">
        <v>306</v>
      </c>
      <c r="D243" s="50">
        <v>0</v>
      </c>
      <c r="E243" s="50">
        <v>64</v>
      </c>
      <c r="F243" s="50">
        <f t="shared" ref="F243:F249" si="45">XFD243-XFD243</f>
        <v>64</v>
      </c>
      <c r="G243" s="51"/>
      <c r="I243" s="52"/>
    </row>
    <row r="244" s="5" customFormat="1" ht="18" customHeight="1">
      <c r="A244" s="54">
        <f t="shared" si="36"/>
        <v>7</v>
      </c>
      <c r="B244" s="48">
        <v>2080702</v>
      </c>
      <c r="C244" s="55" t="s">
        <v>307</v>
      </c>
      <c r="D244" s="50">
        <v>0</v>
      </c>
      <c r="E244" s="50">
        <v>234</v>
      </c>
      <c r="F244" s="50">
        <f t="shared" si="45"/>
        <v>234</v>
      </c>
      <c r="G244" s="51"/>
      <c r="I244" s="52"/>
    </row>
    <row r="245" s="5" customFormat="1" ht="18" customHeight="1">
      <c r="A245" s="54">
        <f t="shared" si="36"/>
        <v>7</v>
      </c>
      <c r="B245" s="48">
        <v>2080704</v>
      </c>
      <c r="C245" s="55" t="s">
        <v>308</v>
      </c>
      <c r="D245" s="50">
        <v>0</v>
      </c>
      <c r="E245" s="50">
        <v>100</v>
      </c>
      <c r="F245" s="50">
        <f t="shared" si="45"/>
        <v>100</v>
      </c>
      <c r="G245" s="51"/>
      <c r="I245" s="52"/>
    </row>
    <row r="246" s="5" customFormat="1" ht="18" customHeight="1">
      <c r="A246" s="54">
        <f t="shared" si="36"/>
        <v>7</v>
      </c>
      <c r="B246" s="48">
        <v>2080705</v>
      </c>
      <c r="C246" s="55" t="s">
        <v>309</v>
      </c>
      <c r="D246" s="50">
        <v>0</v>
      </c>
      <c r="E246" s="50">
        <v>181</v>
      </c>
      <c r="F246" s="50">
        <f t="shared" si="45"/>
        <v>181</v>
      </c>
      <c r="G246" s="51"/>
      <c r="I246" s="52"/>
    </row>
    <row r="247" s="5" customFormat="1" ht="18" customHeight="1">
      <c r="A247" s="54">
        <f t="shared" si="36"/>
        <v>7</v>
      </c>
      <c r="B247" s="48">
        <v>2080711</v>
      </c>
      <c r="C247" s="55" t="s">
        <v>310</v>
      </c>
      <c r="D247" s="50">
        <v>0</v>
      </c>
      <c r="E247" s="50">
        <v>81</v>
      </c>
      <c r="F247" s="50">
        <f t="shared" si="45"/>
        <v>81</v>
      </c>
      <c r="G247" s="51"/>
      <c r="I247" s="52"/>
    </row>
    <row r="248" s="5" customFormat="1" ht="18" customHeight="1">
      <c r="A248" s="54">
        <f t="shared" si="36"/>
        <v>7</v>
      </c>
      <c r="B248" s="48">
        <v>2080713</v>
      </c>
      <c r="C248" s="55" t="s">
        <v>311</v>
      </c>
      <c r="D248" s="50">
        <v>0</v>
      </c>
      <c r="E248" s="50">
        <v>4</v>
      </c>
      <c r="F248" s="50">
        <f t="shared" si="45"/>
        <v>4</v>
      </c>
      <c r="G248" s="51"/>
      <c r="I248" s="52"/>
    </row>
    <row r="249" s="5" customFormat="1" ht="58" customHeight="1">
      <c r="A249" s="54">
        <f t="shared" si="36"/>
        <v>7</v>
      </c>
      <c r="B249" s="48">
        <v>2080799</v>
      </c>
      <c r="C249" s="55" t="s">
        <v>312</v>
      </c>
      <c r="D249" s="50">
        <v>2430</v>
      </c>
      <c r="E249" s="50">
        <v>3187</v>
      </c>
      <c r="F249" s="50">
        <f t="shared" si="45"/>
        <v>757</v>
      </c>
      <c r="G249" s="51"/>
      <c r="I249" s="52"/>
    </row>
    <row r="250" s="5" customFormat="1" ht="18" customHeight="1">
      <c r="A250" s="47">
        <f t="shared" si="36"/>
        <v>5</v>
      </c>
      <c r="B250" s="48">
        <v>20808</v>
      </c>
      <c r="C250" s="53" t="s">
        <v>313</v>
      </c>
      <c r="D250" s="50">
        <f>SUM(XFD251:XFD254)</f>
        <v>308</v>
      </c>
      <c r="E250" s="50">
        <f>SUM(XFD251:XFD254)</f>
        <v>147</v>
      </c>
      <c r="F250" s="50">
        <f>SUM(XFD251:XFD254)</f>
        <v>-161</v>
      </c>
      <c r="G250" s="51"/>
      <c r="I250" s="52"/>
    </row>
    <row r="251" s="5" customFormat="1" ht="18" customHeight="1">
      <c r="A251" s="54">
        <f t="shared" si="36"/>
        <v>7</v>
      </c>
      <c r="B251" s="48">
        <v>2080802</v>
      </c>
      <c r="C251" s="55" t="s">
        <v>314</v>
      </c>
      <c r="D251" s="50">
        <v>145</v>
      </c>
      <c r="E251" s="50">
        <v>145</v>
      </c>
      <c r="F251" s="50">
        <f t="shared" ref="F251:F254" si="46">XFD251-XFD251</f>
        <v>0</v>
      </c>
      <c r="G251" s="51"/>
      <c r="I251" s="52"/>
    </row>
    <row r="252" s="5" customFormat="1" ht="18" customHeight="1">
      <c r="A252" s="54">
        <f t="shared" si="36"/>
        <v>7</v>
      </c>
      <c r="B252" s="48">
        <v>2080805</v>
      </c>
      <c r="C252" s="55" t="s">
        <v>315</v>
      </c>
      <c r="D252" s="50">
        <v>80</v>
      </c>
      <c r="E252" s="50">
        <v>0</v>
      </c>
      <c r="F252" s="50">
        <f t="shared" si="46"/>
        <v>-80</v>
      </c>
      <c r="G252" s="51"/>
      <c r="I252" s="52"/>
    </row>
    <row r="253" s="5" customFormat="1" ht="18" customHeight="1">
      <c r="A253" s="54">
        <f t="shared" si="36"/>
        <v>7</v>
      </c>
      <c r="B253" s="48">
        <v>2080808</v>
      </c>
      <c r="C253" s="55" t="s">
        <v>316</v>
      </c>
      <c r="D253" s="50">
        <v>0</v>
      </c>
      <c r="E253" s="50">
        <v>2</v>
      </c>
      <c r="F253" s="50">
        <f t="shared" si="46"/>
        <v>2</v>
      </c>
      <c r="G253" s="51"/>
      <c r="I253" s="52"/>
    </row>
    <row r="254" s="5" customFormat="1" ht="18" customHeight="1">
      <c r="A254" s="54">
        <f t="shared" si="36"/>
        <v>7</v>
      </c>
      <c r="B254" s="48">
        <v>2080899</v>
      </c>
      <c r="C254" s="55" t="s">
        <v>317</v>
      </c>
      <c r="D254" s="50">
        <v>83</v>
      </c>
      <c r="E254" s="50">
        <v>0</v>
      </c>
      <c r="F254" s="50">
        <f t="shared" si="46"/>
        <v>-83</v>
      </c>
      <c r="G254" s="51"/>
      <c r="I254" s="52"/>
    </row>
    <row r="255" s="5" customFormat="1" ht="18" customHeight="1">
      <c r="A255" s="47">
        <f t="shared" si="36"/>
        <v>5</v>
      </c>
      <c r="B255" s="48">
        <v>20809</v>
      </c>
      <c r="C255" s="53" t="s">
        <v>318</v>
      </c>
      <c r="D255" s="50">
        <f>SUM(XFD256:XFD260)</f>
        <v>3166</v>
      </c>
      <c r="E255" s="50">
        <f>SUM(XFD256:XFD260)</f>
        <v>2217</v>
      </c>
      <c r="F255" s="50">
        <f>SUM(XFD256:XFD260)</f>
        <v>-949</v>
      </c>
      <c r="G255" s="51"/>
      <c r="I255" s="52"/>
    </row>
    <row r="256" s="5" customFormat="1" ht="18" customHeight="1">
      <c r="A256" s="54">
        <f t="shared" si="36"/>
        <v>7</v>
      </c>
      <c r="B256" s="48">
        <v>2080901</v>
      </c>
      <c r="C256" s="55" t="s">
        <v>319</v>
      </c>
      <c r="D256" s="50">
        <v>0</v>
      </c>
      <c r="E256" s="50">
        <v>11</v>
      </c>
      <c r="F256" s="50">
        <f t="shared" ref="F256:F260" si="47">XFD256-XFD256</f>
        <v>11</v>
      </c>
      <c r="G256" s="51"/>
      <c r="I256" s="52"/>
    </row>
    <row r="257" s="5" customFormat="1" ht="18" customHeight="1">
      <c r="A257" s="54">
        <f t="shared" si="36"/>
        <v>7</v>
      </c>
      <c r="B257" s="48">
        <v>2080902</v>
      </c>
      <c r="C257" s="55" t="s">
        <v>320</v>
      </c>
      <c r="D257" s="50">
        <v>1041</v>
      </c>
      <c r="E257" s="50">
        <v>1132</v>
      </c>
      <c r="F257" s="50">
        <f t="shared" si="47"/>
        <v>91</v>
      </c>
      <c r="G257" s="51"/>
      <c r="I257" s="52"/>
    </row>
    <row r="258" s="5" customFormat="1" ht="18" customHeight="1">
      <c r="A258" s="54">
        <f t="shared" si="36"/>
        <v>7</v>
      </c>
      <c r="B258" s="48">
        <v>2080903</v>
      </c>
      <c r="C258" s="55" t="s">
        <v>321</v>
      </c>
      <c r="D258" s="50">
        <v>57</v>
      </c>
      <c r="E258" s="50">
        <v>58</v>
      </c>
      <c r="F258" s="50">
        <f t="shared" si="47"/>
        <v>1</v>
      </c>
      <c r="G258" s="51"/>
      <c r="I258" s="52"/>
    </row>
    <row r="259" s="5" customFormat="1" ht="51" customHeight="1">
      <c r="A259" s="54">
        <f t="shared" si="36"/>
        <v>7</v>
      </c>
      <c r="B259" s="48">
        <v>2080905</v>
      </c>
      <c r="C259" s="55" t="s">
        <v>322</v>
      </c>
      <c r="D259" s="50">
        <v>802</v>
      </c>
      <c r="E259" s="50">
        <v>778</v>
      </c>
      <c r="F259" s="50">
        <f t="shared" si="47"/>
        <v>-24</v>
      </c>
      <c r="G259" s="51"/>
      <c r="I259" s="52"/>
    </row>
    <row r="260" s="5" customFormat="1" ht="18" customHeight="1">
      <c r="A260" s="54">
        <f t="shared" si="36"/>
        <v>7</v>
      </c>
      <c r="B260" s="48">
        <v>2080999</v>
      </c>
      <c r="C260" s="55" t="s">
        <v>323</v>
      </c>
      <c r="D260" s="50">
        <v>1266</v>
      </c>
      <c r="E260" s="50">
        <v>238</v>
      </c>
      <c r="F260" s="50">
        <f t="shared" si="47"/>
        <v>-1028</v>
      </c>
      <c r="G260" s="51"/>
      <c r="I260" s="52"/>
    </row>
    <row r="261" s="5" customFormat="1" ht="18" customHeight="1">
      <c r="A261" s="47">
        <f t="shared" si="36"/>
        <v>5</v>
      </c>
      <c r="B261" s="48">
        <v>20810</v>
      </c>
      <c r="C261" s="53" t="s">
        <v>324</v>
      </c>
      <c r="D261" s="50">
        <f>SUM(XFD262:XFD266)</f>
        <v>863</v>
      </c>
      <c r="E261" s="50">
        <f>SUM(XFD262:XFD266)</f>
        <v>877</v>
      </c>
      <c r="F261" s="50">
        <f>SUM(XFD262:XFD266)</f>
        <v>14</v>
      </c>
      <c r="G261" s="51"/>
      <c r="I261" s="52"/>
    </row>
    <row r="262" s="5" customFormat="1" ht="18" customHeight="1">
      <c r="A262" s="54">
        <f t="shared" ref="A262:A325" si="48">LEN(XFD262)</f>
        <v>7</v>
      </c>
      <c r="B262" s="48">
        <v>2081001</v>
      </c>
      <c r="C262" s="55" t="s">
        <v>325</v>
      </c>
      <c r="D262" s="50">
        <v>50</v>
      </c>
      <c r="E262" s="50">
        <v>59</v>
      </c>
      <c r="F262" s="50">
        <f t="shared" ref="F262:F266" si="49">XFD262-XFD262</f>
        <v>9</v>
      </c>
      <c r="G262" s="51"/>
      <c r="I262" s="52"/>
    </row>
    <row r="263" s="5" customFormat="1" ht="18" customHeight="1">
      <c r="A263" s="54">
        <f t="shared" si="48"/>
        <v>7</v>
      </c>
      <c r="B263" s="48">
        <v>2081002</v>
      </c>
      <c r="C263" s="55" t="s">
        <v>326</v>
      </c>
      <c r="D263" s="50">
        <v>160</v>
      </c>
      <c r="E263" s="50">
        <v>165</v>
      </c>
      <c r="F263" s="50">
        <f t="shared" si="49"/>
        <v>5</v>
      </c>
      <c r="G263" s="51"/>
      <c r="I263" s="52"/>
    </row>
    <row r="264" s="5" customFormat="1" ht="18" customHeight="1">
      <c r="A264" s="54">
        <f t="shared" si="48"/>
        <v>7</v>
      </c>
      <c r="B264" s="48">
        <v>2081004</v>
      </c>
      <c r="C264" s="55" t="s">
        <v>327</v>
      </c>
      <c r="D264" s="50">
        <v>25</v>
      </c>
      <c r="E264" s="50">
        <v>25</v>
      </c>
      <c r="F264" s="50">
        <f t="shared" si="49"/>
        <v>0</v>
      </c>
      <c r="G264" s="51"/>
      <c r="I264" s="52"/>
    </row>
    <row r="265" s="5" customFormat="1" ht="51" customHeight="1">
      <c r="A265" s="54">
        <f t="shared" si="48"/>
        <v>7</v>
      </c>
      <c r="B265" s="48">
        <v>2081005</v>
      </c>
      <c r="C265" s="55" t="s">
        <v>328</v>
      </c>
      <c r="D265" s="50">
        <v>238</v>
      </c>
      <c r="E265" s="50">
        <v>238</v>
      </c>
      <c r="F265" s="50">
        <f t="shared" si="49"/>
        <v>0</v>
      </c>
      <c r="G265" s="51"/>
      <c r="I265" s="52"/>
    </row>
    <row r="266" s="5" customFormat="1" ht="18" customHeight="1">
      <c r="A266" s="54">
        <f t="shared" si="48"/>
        <v>7</v>
      </c>
      <c r="B266" s="48">
        <v>2081006</v>
      </c>
      <c r="C266" s="55" t="s">
        <v>329</v>
      </c>
      <c r="D266" s="50">
        <v>390</v>
      </c>
      <c r="E266" s="50">
        <v>390</v>
      </c>
      <c r="F266" s="50">
        <f t="shared" si="49"/>
        <v>0</v>
      </c>
      <c r="G266" s="51"/>
      <c r="I266" s="52"/>
    </row>
    <row r="267" s="5" customFormat="1" ht="18" customHeight="1">
      <c r="A267" s="47">
        <f t="shared" si="48"/>
        <v>5</v>
      </c>
      <c r="B267" s="48">
        <v>20811</v>
      </c>
      <c r="C267" s="53" t="s">
        <v>330</v>
      </c>
      <c r="D267" s="50">
        <f>SUM(XFD268:XFD272)</f>
        <v>1534</v>
      </c>
      <c r="E267" s="50">
        <f>SUM(XFD268:XFD272)</f>
        <v>1457</v>
      </c>
      <c r="F267" s="50">
        <f>SUM(XFD268:XFD272)</f>
        <v>-77</v>
      </c>
      <c r="G267" s="51"/>
      <c r="I267" s="52"/>
    </row>
    <row r="268" s="5" customFormat="1" ht="29" customHeight="1">
      <c r="A268" s="54">
        <f t="shared" si="48"/>
        <v>7</v>
      </c>
      <c r="B268" s="48">
        <v>2081101</v>
      </c>
      <c r="C268" s="55" t="s">
        <v>130</v>
      </c>
      <c r="D268" s="50">
        <v>133</v>
      </c>
      <c r="E268" s="50">
        <v>120</v>
      </c>
      <c r="F268" s="50">
        <f t="shared" ref="F268:F272" si="50">XFD268-XFD268</f>
        <v>-13</v>
      </c>
      <c r="G268" s="51"/>
      <c r="I268" s="52"/>
    </row>
    <row r="269" s="5" customFormat="1" ht="30" customHeight="1">
      <c r="A269" s="54">
        <f t="shared" si="48"/>
        <v>7</v>
      </c>
      <c r="B269" s="48">
        <v>2081104</v>
      </c>
      <c r="C269" s="55" t="s">
        <v>331</v>
      </c>
      <c r="D269" s="50">
        <v>293</v>
      </c>
      <c r="E269" s="50">
        <v>293</v>
      </c>
      <c r="F269" s="50">
        <f t="shared" si="50"/>
        <v>0</v>
      </c>
      <c r="G269" s="51"/>
      <c r="H269" s="5"/>
      <c r="I269" s="57"/>
    </row>
    <row r="270" s="5" customFormat="1" ht="45" customHeight="1">
      <c r="A270" s="54">
        <f t="shared" si="48"/>
        <v>7</v>
      </c>
      <c r="B270" s="48">
        <v>2081105</v>
      </c>
      <c r="C270" s="55" t="s">
        <v>332</v>
      </c>
      <c r="D270" s="50">
        <v>838</v>
      </c>
      <c r="E270" s="50">
        <v>421</v>
      </c>
      <c r="F270" s="50">
        <f t="shared" si="50"/>
        <v>-417</v>
      </c>
      <c r="G270" s="51"/>
      <c r="I270" s="52"/>
    </row>
    <row r="271" s="5" customFormat="1" ht="38" customHeight="1">
      <c r="A271" s="54">
        <f t="shared" si="48"/>
        <v>7</v>
      </c>
      <c r="B271" s="48">
        <v>2081106</v>
      </c>
      <c r="C271" s="55" t="s">
        <v>333</v>
      </c>
      <c r="D271" s="50">
        <v>0</v>
      </c>
      <c r="E271" s="50">
        <v>60</v>
      </c>
      <c r="F271" s="50">
        <f t="shared" si="50"/>
        <v>60</v>
      </c>
      <c r="G271" s="51"/>
      <c r="I271" s="52"/>
    </row>
    <row r="272" s="5" customFormat="1" ht="46" customHeight="1">
      <c r="A272" s="54">
        <f t="shared" si="48"/>
        <v>7</v>
      </c>
      <c r="B272" s="48">
        <v>2081199</v>
      </c>
      <c r="C272" s="55" t="s">
        <v>334</v>
      </c>
      <c r="D272" s="50">
        <v>270</v>
      </c>
      <c r="E272" s="50">
        <v>563</v>
      </c>
      <c r="F272" s="50">
        <f t="shared" si="50"/>
        <v>293</v>
      </c>
      <c r="G272" s="51"/>
      <c r="I272" s="57"/>
    </row>
    <row r="273" s="5" customFormat="1" ht="18" customHeight="1">
      <c r="A273" s="47">
        <f t="shared" si="48"/>
        <v>5</v>
      </c>
      <c r="B273" s="48">
        <v>20816</v>
      </c>
      <c r="C273" s="53" t="s">
        <v>335</v>
      </c>
      <c r="D273" s="50">
        <f>SUM(XFD274:XFD276)</f>
        <v>116</v>
      </c>
      <c r="E273" s="50">
        <f>SUM(XFD274:XFD276)</f>
        <v>107</v>
      </c>
      <c r="F273" s="50">
        <f>SUM(XFD274:XFD276)</f>
        <v>-9</v>
      </c>
      <c r="G273" s="51"/>
      <c r="I273" s="52"/>
    </row>
    <row r="274" s="5" customFormat="1" ht="65" customHeight="1">
      <c r="A274" s="54">
        <f t="shared" si="48"/>
        <v>7</v>
      </c>
      <c r="B274" s="48">
        <v>2081601</v>
      </c>
      <c r="C274" s="55" t="s">
        <v>130</v>
      </c>
      <c r="D274" s="50">
        <v>101</v>
      </c>
      <c r="E274" s="50">
        <v>92</v>
      </c>
      <c r="F274" s="50">
        <f t="shared" ref="F274:F276" si="51">XFD274-XFD274</f>
        <v>-9</v>
      </c>
      <c r="G274" s="51"/>
      <c r="I274" s="52"/>
    </row>
    <row r="275" s="5" customFormat="1" ht="18" customHeight="1">
      <c r="A275" s="54">
        <f t="shared" si="48"/>
        <v>7</v>
      </c>
      <c r="B275" s="48">
        <v>2081602</v>
      </c>
      <c r="C275" s="55" t="s">
        <v>131</v>
      </c>
      <c r="D275" s="50">
        <v>3</v>
      </c>
      <c r="E275" s="50">
        <v>3</v>
      </c>
      <c r="F275" s="50">
        <f t="shared" si="51"/>
        <v>0</v>
      </c>
      <c r="G275" s="51"/>
      <c r="I275" s="52"/>
    </row>
    <row r="276" s="5" customFormat="1" ht="18" customHeight="1">
      <c r="A276" s="54">
        <f t="shared" si="48"/>
        <v>7</v>
      </c>
      <c r="B276" s="48">
        <v>2081699</v>
      </c>
      <c r="C276" s="55" t="s">
        <v>336</v>
      </c>
      <c r="D276" s="50">
        <v>12</v>
      </c>
      <c r="E276" s="50">
        <v>12</v>
      </c>
      <c r="F276" s="50">
        <f t="shared" si="51"/>
        <v>0</v>
      </c>
      <c r="G276" s="51"/>
      <c r="I276" s="52"/>
    </row>
    <row r="277" s="5" customFormat="1" ht="18" customHeight="1">
      <c r="A277" s="47">
        <f t="shared" si="48"/>
        <v>5</v>
      </c>
      <c r="B277" s="48">
        <v>20820</v>
      </c>
      <c r="C277" s="53" t="s">
        <v>337</v>
      </c>
      <c r="D277" s="50">
        <f>SUM(XFD278:XFD279)</f>
        <v>168</v>
      </c>
      <c r="E277" s="50">
        <f>SUM(#REF!)</f>
        <v>214</v>
      </c>
      <c r="F277" s="50">
        <f>SUM(#REF!)</f>
        <v>46</v>
      </c>
      <c r="G277" s="51"/>
      <c r="I277" s="52"/>
    </row>
    <row r="278" s="5" customFormat="1" ht="18" customHeight="1">
      <c r="A278" s="54">
        <f t="shared" si="48"/>
        <v>7</v>
      </c>
      <c r="B278" s="48">
        <v>2082001</v>
      </c>
      <c r="C278" s="55" t="s">
        <v>338</v>
      </c>
      <c r="D278" s="50">
        <v>85</v>
      </c>
      <c r="E278" s="50">
        <v>85</v>
      </c>
      <c r="F278" s="50">
        <f t="shared" ref="F278:F279" si="52">XFD278-XFD278</f>
        <v>0</v>
      </c>
      <c r="G278" s="51"/>
      <c r="I278" s="52"/>
    </row>
    <row r="279" s="5" customFormat="1" ht="38" customHeight="1">
      <c r="A279" s="54">
        <f t="shared" si="48"/>
        <v>7</v>
      </c>
      <c r="B279" s="48">
        <v>2082002</v>
      </c>
      <c r="C279" s="55" t="s">
        <v>339</v>
      </c>
      <c r="D279" s="50">
        <v>83</v>
      </c>
      <c r="E279" s="50">
        <v>129</v>
      </c>
      <c r="F279" s="50">
        <f t="shared" si="52"/>
        <v>46</v>
      </c>
      <c r="G279" s="51"/>
      <c r="I279" s="52"/>
    </row>
    <row r="280" s="5" customFormat="1" ht="18" customHeight="1">
      <c r="A280" s="47">
        <f t="shared" si="48"/>
        <v>5</v>
      </c>
      <c r="B280" s="48">
        <v>20825</v>
      </c>
      <c r="C280" s="53" t="s">
        <v>340</v>
      </c>
      <c r="D280" s="50">
        <f>SUM(XFD281)</f>
        <v>0</v>
      </c>
      <c r="E280" s="50">
        <f>SUM(XFD281)</f>
        <v>77</v>
      </c>
      <c r="F280" s="50">
        <f>SUM(XFD281)</f>
        <v>77</v>
      </c>
      <c r="G280" s="51"/>
      <c r="I280" s="52"/>
    </row>
    <row r="281" s="5" customFormat="1" ht="18" customHeight="1">
      <c r="A281" s="54">
        <f t="shared" si="48"/>
        <v>7</v>
      </c>
      <c r="B281" s="48">
        <v>2082501</v>
      </c>
      <c r="C281" s="55" t="s">
        <v>341</v>
      </c>
      <c r="D281" s="50">
        <v>0</v>
      </c>
      <c r="E281" s="50">
        <v>77</v>
      </c>
      <c r="F281" s="50">
        <f>XFD281-XFD281</f>
        <v>77</v>
      </c>
      <c r="G281" s="51"/>
      <c r="I281" s="52"/>
    </row>
    <row r="282" s="5" customFormat="1" ht="18" customHeight="1">
      <c r="A282" s="47">
        <f t="shared" si="48"/>
        <v>5</v>
      </c>
      <c r="B282" s="48">
        <v>20828</v>
      </c>
      <c r="C282" s="53" t="s">
        <v>342</v>
      </c>
      <c r="D282" s="50">
        <f>SUM(XFD283:XFD287)</f>
        <v>536</v>
      </c>
      <c r="E282" s="50">
        <f>SUM(XFD283:XFD287)</f>
        <v>526</v>
      </c>
      <c r="F282" s="50">
        <f>SUM(XFD283:XFD287)</f>
        <v>-10</v>
      </c>
      <c r="G282" s="51"/>
      <c r="I282" s="52"/>
    </row>
    <row r="283" s="5" customFormat="1" ht="39" customHeight="1">
      <c r="A283" s="54">
        <f t="shared" si="48"/>
        <v>7</v>
      </c>
      <c r="B283" s="48">
        <v>2082801</v>
      </c>
      <c r="C283" s="55" t="s">
        <v>130</v>
      </c>
      <c r="D283" s="50">
        <v>338</v>
      </c>
      <c r="E283" s="50">
        <v>345</v>
      </c>
      <c r="F283" s="50">
        <f t="shared" ref="F283:F287" si="53">XFD283-XFD283</f>
        <v>7</v>
      </c>
      <c r="G283" s="51"/>
      <c r="I283" s="52"/>
    </row>
    <row r="284" s="5" customFormat="1" ht="49" customHeight="1">
      <c r="A284" s="54">
        <f t="shared" si="48"/>
        <v>7</v>
      </c>
      <c r="B284" s="48">
        <v>2082802</v>
      </c>
      <c r="C284" s="55" t="s">
        <v>131</v>
      </c>
      <c r="D284" s="50">
        <v>39</v>
      </c>
      <c r="E284" s="50">
        <v>18</v>
      </c>
      <c r="F284" s="50">
        <f t="shared" si="53"/>
        <v>-21</v>
      </c>
      <c r="G284" s="51"/>
      <c r="I284" s="52"/>
    </row>
    <row r="285" s="5" customFormat="1" ht="18" customHeight="1">
      <c r="A285" s="54">
        <f t="shared" si="48"/>
        <v>7</v>
      </c>
      <c r="B285" s="48">
        <v>2082804</v>
      </c>
      <c r="C285" s="55" t="s">
        <v>343</v>
      </c>
      <c r="D285" s="50">
        <v>60</v>
      </c>
      <c r="E285" s="50">
        <v>60</v>
      </c>
      <c r="F285" s="50">
        <f t="shared" si="53"/>
        <v>0</v>
      </c>
      <c r="G285" s="51"/>
      <c r="I285" s="52"/>
    </row>
    <row r="286" s="5" customFormat="1" ht="18" customHeight="1">
      <c r="A286" s="54">
        <f t="shared" si="48"/>
        <v>7</v>
      </c>
      <c r="B286" s="48">
        <v>2082850</v>
      </c>
      <c r="C286" s="55" t="s">
        <v>145</v>
      </c>
      <c r="D286" s="50">
        <v>79</v>
      </c>
      <c r="E286" s="50">
        <v>83</v>
      </c>
      <c r="F286" s="50">
        <f t="shared" si="53"/>
        <v>4</v>
      </c>
      <c r="G286" s="51"/>
      <c r="I286" s="52"/>
    </row>
    <row r="287" s="5" customFormat="1" ht="18" customHeight="1">
      <c r="A287" s="54">
        <f t="shared" si="48"/>
        <v>7</v>
      </c>
      <c r="B287" s="48">
        <v>2082899</v>
      </c>
      <c r="C287" s="55" t="s">
        <v>344</v>
      </c>
      <c r="D287" s="50">
        <v>20</v>
      </c>
      <c r="E287" s="50">
        <v>20</v>
      </c>
      <c r="F287" s="50">
        <f t="shared" si="53"/>
        <v>0</v>
      </c>
      <c r="G287" s="51"/>
      <c r="I287" s="52"/>
    </row>
    <row r="288" s="5" customFormat="1" ht="18" customHeight="1">
      <c r="A288" s="47">
        <f t="shared" si="48"/>
        <v>5</v>
      </c>
      <c r="B288" s="48">
        <v>20899</v>
      </c>
      <c r="C288" s="53" t="s">
        <v>345</v>
      </c>
      <c r="D288" s="50">
        <f>XFD289</f>
        <v>518</v>
      </c>
      <c r="E288" s="50">
        <f>#REF!</f>
        <v>508</v>
      </c>
      <c r="F288" s="50">
        <f>#REF!</f>
        <v>-10</v>
      </c>
      <c r="G288" s="51"/>
      <c r="I288" s="52"/>
    </row>
    <row r="289" s="5" customFormat="1" ht="63" customHeight="1">
      <c r="A289" s="54">
        <f t="shared" si="48"/>
        <v>7</v>
      </c>
      <c r="B289" s="48">
        <v>2089999</v>
      </c>
      <c r="C289" s="55" t="s">
        <v>345</v>
      </c>
      <c r="D289" s="50">
        <v>518</v>
      </c>
      <c r="E289" s="50">
        <v>508</v>
      </c>
      <c r="F289" s="50">
        <f>XFD289-XFD289</f>
        <v>-10</v>
      </c>
      <c r="G289" s="51"/>
      <c r="I289" s="52"/>
    </row>
    <row r="290" s="5" customFormat="1" ht="18" customHeight="1">
      <c r="A290" s="47">
        <f t="shared" si="48"/>
        <v>3</v>
      </c>
      <c r="B290" s="48">
        <v>210</v>
      </c>
      <c r="C290" s="49" t="s">
        <v>346</v>
      </c>
      <c r="D290" s="50">
        <f>XFD291+XFD295+XFD300+XFD302+XFD311+XFD314+XFD318+XFD323+XFD325+XFD329+XFD332+XFD337+XFD339</f>
        <v>78796</v>
      </c>
      <c r="E290" s="50">
        <f>#REF!+#REF!+#REF!+#REF!+#REF!+#REF!+#REF!+#REF!+#REF!+#REF!+#REF!+#REF!+#REF!</f>
        <v>113110</v>
      </c>
      <c r="F290" s="50">
        <f>#REF!+#REF!+#REF!+#REF!+#REF!+#REF!+#REF!+#REF!+#REF!+#REF!+#REF!+#REF!+#REF!</f>
        <v>34314</v>
      </c>
      <c r="G290" s="51"/>
      <c r="I290" s="52"/>
    </row>
    <row r="291" s="5" customFormat="1" ht="18" customHeight="1">
      <c r="A291" s="47">
        <f t="shared" si="48"/>
        <v>5</v>
      </c>
      <c r="B291" s="48">
        <v>21001</v>
      </c>
      <c r="C291" s="53" t="s">
        <v>347</v>
      </c>
      <c r="D291" s="50">
        <f>SUM(XFD292:XFD294)</f>
        <v>602</v>
      </c>
      <c r="E291" s="50">
        <f>SUM(XFD292:XFD294)</f>
        <v>576</v>
      </c>
      <c r="F291" s="50">
        <f>SUM(XFD292:XFD294)</f>
        <v>-26</v>
      </c>
      <c r="G291" s="51"/>
      <c r="I291" s="52"/>
    </row>
    <row r="292" s="5" customFormat="1" ht="36" customHeight="1">
      <c r="A292" s="54">
        <f t="shared" si="48"/>
        <v>7</v>
      </c>
      <c r="B292" s="48">
        <v>2100101</v>
      </c>
      <c r="C292" s="55" t="s">
        <v>130</v>
      </c>
      <c r="D292" s="50">
        <v>588</v>
      </c>
      <c r="E292" s="50">
        <v>543</v>
      </c>
      <c r="F292" s="50">
        <f t="shared" ref="F292:F294" si="54">XFD292-XFD292</f>
        <v>-45</v>
      </c>
      <c r="G292" s="51"/>
      <c r="I292" s="52"/>
    </row>
    <row r="293" s="5" customFormat="1" ht="36" customHeight="1">
      <c r="A293" s="54">
        <f t="shared" si="48"/>
        <v>7</v>
      </c>
      <c r="B293" s="48">
        <v>2100102</v>
      </c>
      <c r="C293" s="55" t="s">
        <v>131</v>
      </c>
      <c r="D293" s="50">
        <v>2</v>
      </c>
      <c r="E293" s="50">
        <v>0</v>
      </c>
      <c r="F293" s="50">
        <f t="shared" si="54"/>
        <v>-2</v>
      </c>
      <c r="G293" s="51"/>
      <c r="I293" s="52"/>
    </row>
    <row r="294" s="5" customFormat="1" ht="18" customHeight="1">
      <c r="A294" s="54">
        <f t="shared" si="48"/>
        <v>7</v>
      </c>
      <c r="B294" s="48">
        <v>2100199</v>
      </c>
      <c r="C294" s="55" t="s">
        <v>348</v>
      </c>
      <c r="D294" s="50">
        <v>12</v>
      </c>
      <c r="E294" s="50">
        <v>33</v>
      </c>
      <c r="F294" s="50">
        <f t="shared" si="54"/>
        <v>21</v>
      </c>
      <c r="G294" s="51"/>
      <c r="I294" s="52"/>
    </row>
    <row r="295" s="5" customFormat="1" ht="18" customHeight="1">
      <c r="A295" s="47">
        <f t="shared" si="48"/>
        <v>5</v>
      </c>
      <c r="B295" s="48">
        <v>21002</v>
      </c>
      <c r="C295" s="53" t="s">
        <v>349</v>
      </c>
      <c r="D295" s="50">
        <f>SUM(XFD296:XFD299)</f>
        <v>9230</v>
      </c>
      <c r="E295" s="50">
        <f>SUM(XFD296:XFD299)</f>
        <v>10859</v>
      </c>
      <c r="F295" s="50">
        <f>SUM(XFD296:XFD299)</f>
        <v>1629</v>
      </c>
      <c r="G295" s="51"/>
      <c r="I295" s="52"/>
    </row>
    <row r="296" s="5" customFormat="1" ht="18" customHeight="1">
      <c r="A296" s="54">
        <f t="shared" si="48"/>
        <v>7</v>
      </c>
      <c r="B296" s="48">
        <v>2100201</v>
      </c>
      <c r="C296" s="55" t="s">
        <v>350</v>
      </c>
      <c r="D296" s="50">
        <v>220</v>
      </c>
      <c r="E296" s="50">
        <v>220</v>
      </c>
      <c r="F296" s="50">
        <f t="shared" ref="F296:F299" si="55">XFD296-XFD296</f>
        <v>0</v>
      </c>
      <c r="G296" s="51"/>
      <c r="I296" s="52"/>
    </row>
    <row r="297" s="5" customFormat="1" ht="18" customHeight="1">
      <c r="A297" s="54">
        <f t="shared" si="48"/>
        <v>7</v>
      </c>
      <c r="B297" s="48">
        <v>2100202</v>
      </c>
      <c r="C297" s="55" t="s">
        <v>351</v>
      </c>
      <c r="D297" s="50">
        <v>8010</v>
      </c>
      <c r="E297" s="50">
        <v>8013</v>
      </c>
      <c r="F297" s="50">
        <f t="shared" si="55"/>
        <v>3</v>
      </c>
      <c r="G297" s="51"/>
      <c r="I297" s="52"/>
    </row>
    <row r="298" s="5" customFormat="1" ht="37" customHeight="1">
      <c r="A298" s="54">
        <f t="shared" si="48"/>
        <v>7</v>
      </c>
      <c r="B298" s="48">
        <v>2100206</v>
      </c>
      <c r="C298" s="55" t="s">
        <v>352</v>
      </c>
      <c r="D298" s="50">
        <v>200</v>
      </c>
      <c r="E298" s="50">
        <v>1816</v>
      </c>
      <c r="F298" s="50">
        <f t="shared" si="55"/>
        <v>1616</v>
      </c>
      <c r="G298" s="51"/>
      <c r="I298" s="52"/>
    </row>
    <row r="299" s="5" customFormat="1" ht="20" customHeight="1">
      <c r="A299" s="54">
        <f t="shared" si="48"/>
        <v>7</v>
      </c>
      <c r="B299" s="48">
        <v>2100299</v>
      </c>
      <c r="C299" s="55" t="s">
        <v>353</v>
      </c>
      <c r="D299" s="50">
        <v>800</v>
      </c>
      <c r="E299" s="50">
        <v>810</v>
      </c>
      <c r="F299" s="50">
        <f t="shared" si="55"/>
        <v>10</v>
      </c>
      <c r="G299" s="51"/>
      <c r="I299" s="52"/>
    </row>
    <row r="300" s="5" customFormat="1" ht="20" customHeight="1">
      <c r="A300" s="47">
        <f t="shared" si="48"/>
        <v>5</v>
      </c>
      <c r="B300" s="48">
        <v>21003</v>
      </c>
      <c r="C300" s="53" t="s">
        <v>354</v>
      </c>
      <c r="D300" s="50">
        <f>SUM(XFD301)</f>
        <v>0</v>
      </c>
      <c r="E300" s="50">
        <f>SUM(XFD301)</f>
        <v>85</v>
      </c>
      <c r="F300" s="50">
        <f>SUM(XFD301)</f>
        <v>85</v>
      </c>
      <c r="G300" s="51"/>
      <c r="I300" s="52"/>
    </row>
    <row r="301" s="5" customFormat="1" ht="20" customHeight="1">
      <c r="A301" s="54">
        <f t="shared" si="48"/>
        <v>7</v>
      </c>
      <c r="B301" s="48">
        <v>2100399</v>
      </c>
      <c r="C301" s="55" t="s">
        <v>355</v>
      </c>
      <c r="D301" s="50">
        <v>0</v>
      </c>
      <c r="E301" s="50">
        <v>85</v>
      </c>
      <c r="F301" s="50">
        <f>XFD301-XFD301</f>
        <v>85</v>
      </c>
      <c r="G301" s="51"/>
      <c r="I301" s="52"/>
    </row>
    <row r="302" s="5" customFormat="1" ht="20" customHeight="1">
      <c r="A302" s="47">
        <f t="shared" si="48"/>
        <v>5</v>
      </c>
      <c r="B302" s="48">
        <v>21004</v>
      </c>
      <c r="C302" s="53" t="s">
        <v>356</v>
      </c>
      <c r="D302" s="50">
        <f>SUM(XFD303:XFD310)</f>
        <v>2864</v>
      </c>
      <c r="E302" s="50">
        <f>SUM(XFD303:XFD310)</f>
        <v>8147</v>
      </c>
      <c r="F302" s="50">
        <f>SUM(XFD303:XFD310)</f>
        <v>5283</v>
      </c>
      <c r="G302" s="51"/>
      <c r="I302" s="52"/>
    </row>
    <row r="303" s="5" customFormat="1" ht="106" customHeight="1">
      <c r="A303" s="54">
        <f t="shared" si="48"/>
        <v>7</v>
      </c>
      <c r="B303" s="48">
        <v>2100401</v>
      </c>
      <c r="C303" s="55" t="s">
        <v>357</v>
      </c>
      <c r="D303" s="50">
        <v>1727</v>
      </c>
      <c r="E303" s="50">
        <v>1997</v>
      </c>
      <c r="F303" s="50">
        <f t="shared" ref="F303:F310" si="56">XFD303-XFD303</f>
        <v>270</v>
      </c>
      <c r="G303" s="51"/>
      <c r="I303" s="52"/>
    </row>
    <row r="304" s="5" customFormat="1" ht="49" customHeight="1">
      <c r="A304" s="54">
        <f t="shared" si="48"/>
        <v>7</v>
      </c>
      <c r="B304" s="48">
        <v>2100402</v>
      </c>
      <c r="C304" s="55" t="s">
        <v>358</v>
      </c>
      <c r="D304" s="50">
        <v>266</v>
      </c>
      <c r="E304" s="50">
        <v>270</v>
      </c>
      <c r="F304" s="50">
        <f t="shared" si="56"/>
        <v>4</v>
      </c>
      <c r="G304" s="51"/>
      <c r="I304" s="52"/>
    </row>
    <row r="305" s="5" customFormat="1" ht="49" customHeight="1">
      <c r="A305" s="54">
        <f t="shared" si="48"/>
        <v>7</v>
      </c>
      <c r="B305" s="48">
        <v>2100405</v>
      </c>
      <c r="C305" s="55" t="s">
        <v>359</v>
      </c>
      <c r="D305" s="50">
        <v>122</v>
      </c>
      <c r="E305" s="50">
        <v>147</v>
      </c>
      <c r="F305" s="50">
        <f t="shared" si="56"/>
        <v>25</v>
      </c>
      <c r="G305" s="51"/>
      <c r="I305" s="52"/>
    </row>
    <row r="306" s="5" customFormat="1" ht="36" customHeight="1">
      <c r="A306" s="54">
        <f t="shared" si="48"/>
        <v>7</v>
      </c>
      <c r="B306" s="48">
        <v>2100406</v>
      </c>
      <c r="C306" s="55" t="s">
        <v>360</v>
      </c>
      <c r="D306" s="50">
        <v>257</v>
      </c>
      <c r="E306" s="50">
        <v>272</v>
      </c>
      <c r="F306" s="50">
        <f t="shared" si="56"/>
        <v>15</v>
      </c>
      <c r="G306" s="51"/>
      <c r="I306" s="52"/>
    </row>
    <row r="307" s="5" customFormat="1" ht="18" customHeight="1">
      <c r="A307" s="54">
        <f t="shared" si="48"/>
        <v>7</v>
      </c>
      <c r="B307" s="48">
        <v>2100408</v>
      </c>
      <c r="C307" s="55" t="s">
        <v>361</v>
      </c>
      <c r="D307" s="50">
        <v>47</v>
      </c>
      <c r="E307" s="50">
        <v>313</v>
      </c>
      <c r="F307" s="50">
        <f t="shared" si="56"/>
        <v>266</v>
      </c>
      <c r="G307" s="51"/>
      <c r="I307" s="52"/>
    </row>
    <row r="308" s="5" customFormat="1" ht="18" customHeight="1">
      <c r="A308" s="54">
        <f t="shared" si="48"/>
        <v>7</v>
      </c>
      <c r="B308" s="48">
        <v>2100409</v>
      </c>
      <c r="C308" s="55" t="s">
        <v>362</v>
      </c>
      <c r="D308" s="50">
        <v>333</v>
      </c>
      <c r="E308" s="50">
        <v>1127</v>
      </c>
      <c r="F308" s="50">
        <f t="shared" si="56"/>
        <v>794</v>
      </c>
      <c r="G308" s="51"/>
      <c r="I308" s="52"/>
    </row>
    <row r="309" s="5" customFormat="1" ht="162" customHeight="1">
      <c r="A309" s="54">
        <f t="shared" si="48"/>
        <v>7</v>
      </c>
      <c r="B309" s="48">
        <v>2100410</v>
      </c>
      <c r="C309" s="55" t="s">
        <v>363</v>
      </c>
      <c r="D309" s="50">
        <v>0</v>
      </c>
      <c r="E309" s="50">
        <f>909+3000</f>
        <v>3909</v>
      </c>
      <c r="F309" s="50">
        <f t="shared" si="56"/>
        <v>3909</v>
      </c>
      <c r="G309" s="51"/>
      <c r="I309" s="52"/>
    </row>
    <row r="310" s="5" customFormat="1" ht="18" customHeight="1">
      <c r="A310" s="54">
        <f t="shared" si="48"/>
        <v>7</v>
      </c>
      <c r="B310" s="48">
        <v>2100499</v>
      </c>
      <c r="C310" s="55" t="s">
        <v>364</v>
      </c>
      <c r="D310" s="50">
        <v>112</v>
      </c>
      <c r="E310" s="50">
        <v>112</v>
      </c>
      <c r="F310" s="50">
        <f t="shared" si="56"/>
        <v>0</v>
      </c>
      <c r="G310" s="51"/>
      <c r="I310" s="52"/>
    </row>
    <row r="311" s="5" customFormat="1" ht="18" customHeight="1">
      <c r="A311" s="47">
        <f t="shared" si="48"/>
        <v>5</v>
      </c>
      <c r="B311" s="48">
        <v>21006</v>
      </c>
      <c r="C311" s="53" t="s">
        <v>365</v>
      </c>
      <c r="D311" s="50">
        <f>SUM(XFD312:XFD313)</f>
        <v>30</v>
      </c>
      <c r="E311" s="50">
        <f>SUM(#REF!)</f>
        <v>32</v>
      </c>
      <c r="F311" s="50">
        <f>SUM(#REF!)</f>
        <v>2</v>
      </c>
      <c r="G311" s="51"/>
      <c r="I311" s="52"/>
    </row>
    <row r="312" s="5" customFormat="1" ht="18" customHeight="1">
      <c r="A312" s="54">
        <f t="shared" si="48"/>
        <v>7</v>
      </c>
      <c r="B312" s="48">
        <v>2100601</v>
      </c>
      <c r="C312" s="55" t="s">
        <v>366</v>
      </c>
      <c r="D312" s="50">
        <v>30</v>
      </c>
      <c r="E312" s="50">
        <v>30</v>
      </c>
      <c r="F312" s="50">
        <f t="shared" ref="F312:F317" si="57">XFD312-XFD312</f>
        <v>0</v>
      </c>
      <c r="G312" s="51"/>
      <c r="I312" s="52"/>
    </row>
    <row r="313" s="5" customFormat="1" ht="18" customHeight="1">
      <c r="A313" s="54">
        <f t="shared" si="48"/>
        <v>7</v>
      </c>
      <c r="B313" s="48">
        <v>2100699</v>
      </c>
      <c r="C313" s="55" t="s">
        <v>367</v>
      </c>
      <c r="D313" s="50">
        <v>0</v>
      </c>
      <c r="E313" s="50">
        <v>2</v>
      </c>
      <c r="F313" s="50">
        <f t="shared" si="57"/>
        <v>2</v>
      </c>
      <c r="G313" s="51"/>
      <c r="I313" s="52"/>
    </row>
    <row r="314" s="5" customFormat="1" ht="18" customHeight="1">
      <c r="A314" s="47">
        <f t="shared" si="48"/>
        <v>5</v>
      </c>
      <c r="B314" s="48">
        <v>21007</v>
      </c>
      <c r="C314" s="53" t="s">
        <v>368</v>
      </c>
      <c r="D314" s="50">
        <f>SUM(XFD315:XFD317)</f>
        <v>170</v>
      </c>
      <c r="E314" s="50">
        <f>SUM(#REF!)</f>
        <v>171</v>
      </c>
      <c r="F314" s="50">
        <f>SUM(#REF!)</f>
        <v>1</v>
      </c>
      <c r="G314" s="51"/>
      <c r="I314" s="52"/>
    </row>
    <row r="315" s="5" customFormat="1" ht="18" customHeight="1">
      <c r="A315" s="54">
        <f t="shared" si="48"/>
        <v>7</v>
      </c>
      <c r="B315" s="48">
        <v>2100716</v>
      </c>
      <c r="C315" s="55" t="s">
        <v>369</v>
      </c>
      <c r="D315" s="50">
        <v>19</v>
      </c>
      <c r="E315" s="50">
        <v>20</v>
      </c>
      <c r="F315" s="50">
        <f t="shared" si="57"/>
        <v>1</v>
      </c>
      <c r="G315" s="51"/>
      <c r="I315" s="52"/>
    </row>
    <row r="316" s="5" customFormat="1" ht="18" customHeight="1">
      <c r="A316" s="54">
        <f t="shared" si="48"/>
        <v>7</v>
      </c>
      <c r="B316" s="48">
        <v>2100717</v>
      </c>
      <c r="C316" s="55" t="s">
        <v>370</v>
      </c>
      <c r="D316" s="50">
        <v>11</v>
      </c>
      <c r="E316" s="50">
        <v>4</v>
      </c>
      <c r="F316" s="50">
        <f t="shared" si="57"/>
        <v>-7</v>
      </c>
      <c r="G316" s="51"/>
      <c r="I316" s="52"/>
    </row>
    <row r="317" s="5" customFormat="1" ht="18" customHeight="1">
      <c r="A317" s="54">
        <f t="shared" si="48"/>
        <v>7</v>
      </c>
      <c r="B317" s="48">
        <v>2100799</v>
      </c>
      <c r="C317" s="55" t="s">
        <v>371</v>
      </c>
      <c r="D317" s="50">
        <v>140</v>
      </c>
      <c r="E317" s="50">
        <v>147</v>
      </c>
      <c r="F317" s="50">
        <f t="shared" si="57"/>
        <v>7</v>
      </c>
      <c r="G317" s="51"/>
      <c r="I317" s="52"/>
    </row>
    <row r="318" s="5" customFormat="1" ht="18" customHeight="1">
      <c r="A318" s="47">
        <f t="shared" si="48"/>
        <v>5</v>
      </c>
      <c r="B318" s="48">
        <v>21011</v>
      </c>
      <c r="C318" s="53" t="s">
        <v>372</v>
      </c>
      <c r="D318" s="50">
        <f>SUM(XFD319:XFD322)</f>
        <v>4132</v>
      </c>
      <c r="E318" s="50">
        <f>SUM(#REF!)</f>
        <v>4077</v>
      </c>
      <c r="F318" s="50">
        <f>SUM(#REF!)</f>
        <v>-55</v>
      </c>
      <c r="G318" s="51"/>
      <c r="I318" s="52"/>
    </row>
    <row r="319" s="5" customFormat="1" ht="47" customHeight="1">
      <c r="A319" s="54">
        <f t="shared" si="48"/>
        <v>7</v>
      </c>
      <c r="B319" s="48">
        <v>2101101</v>
      </c>
      <c r="C319" s="55" t="s">
        <v>373</v>
      </c>
      <c r="D319" s="50">
        <v>2050</v>
      </c>
      <c r="E319" s="50">
        <v>1936</v>
      </c>
      <c r="F319" s="50">
        <f t="shared" ref="F319:F322" si="58">XFD319-XFD319</f>
        <v>-114</v>
      </c>
      <c r="G319" s="51"/>
      <c r="H319" s="5"/>
      <c r="I319" s="56"/>
    </row>
    <row r="320" s="5" customFormat="1" ht="108" customHeight="1">
      <c r="A320" s="54">
        <f t="shared" si="48"/>
        <v>7</v>
      </c>
      <c r="B320" s="48">
        <v>2101102</v>
      </c>
      <c r="C320" s="55" t="s">
        <v>374</v>
      </c>
      <c r="D320" s="50">
        <v>888</v>
      </c>
      <c r="E320" s="50">
        <v>900</v>
      </c>
      <c r="F320" s="50">
        <f t="shared" si="58"/>
        <v>12</v>
      </c>
      <c r="G320" s="51"/>
      <c r="I320" s="52"/>
    </row>
    <row r="321" s="5" customFormat="1" ht="34" customHeight="1">
      <c r="A321" s="54">
        <f t="shared" si="48"/>
        <v>7</v>
      </c>
      <c r="B321" s="48">
        <v>2101103</v>
      </c>
      <c r="C321" s="55" t="s">
        <v>375</v>
      </c>
      <c r="D321" s="50">
        <v>1169</v>
      </c>
      <c r="E321" s="50">
        <v>1216</v>
      </c>
      <c r="F321" s="50">
        <f t="shared" si="58"/>
        <v>47</v>
      </c>
      <c r="G321" s="51"/>
      <c r="H321" s="5"/>
      <c r="I321" s="56"/>
    </row>
    <row r="322" s="5" customFormat="1" ht="18" customHeight="1">
      <c r="A322" s="54">
        <f t="shared" si="48"/>
        <v>7</v>
      </c>
      <c r="B322" s="48">
        <v>2101199</v>
      </c>
      <c r="C322" s="55" t="s">
        <v>376</v>
      </c>
      <c r="D322" s="50">
        <v>25</v>
      </c>
      <c r="E322" s="50">
        <v>25</v>
      </c>
      <c r="F322" s="50">
        <f t="shared" si="58"/>
        <v>0</v>
      </c>
      <c r="G322" s="51"/>
      <c r="I322" s="52"/>
    </row>
    <row r="323" s="5" customFormat="1" ht="18" customHeight="1">
      <c r="A323" s="47">
        <f t="shared" si="48"/>
        <v>5</v>
      </c>
      <c r="B323" s="48">
        <v>21012</v>
      </c>
      <c r="C323" s="53" t="s">
        <v>377</v>
      </c>
      <c r="D323" s="50">
        <f>SUM(XFD324)</f>
        <v>60151</v>
      </c>
      <c r="E323" s="50">
        <f>SUM(XFD324)</f>
        <v>86962</v>
      </c>
      <c r="F323" s="50">
        <f>SUM(XFD324)</f>
        <v>26811</v>
      </c>
      <c r="G323" s="51"/>
      <c r="I323" s="52"/>
    </row>
    <row r="324" s="5" customFormat="1" ht="18" customHeight="1">
      <c r="A324" s="54">
        <f t="shared" si="48"/>
        <v>7</v>
      </c>
      <c r="B324" s="48">
        <v>2101202</v>
      </c>
      <c r="C324" s="55" t="s">
        <v>378</v>
      </c>
      <c r="D324" s="50">
        <v>60151</v>
      </c>
      <c r="E324" s="50">
        <v>86962</v>
      </c>
      <c r="F324" s="50">
        <f>XFD324-XFD324</f>
        <v>26811</v>
      </c>
      <c r="G324" s="51"/>
      <c r="I324" s="52"/>
    </row>
    <row r="325" s="5" customFormat="1" ht="18" customHeight="1">
      <c r="A325" s="47">
        <f t="shared" si="48"/>
        <v>5</v>
      </c>
      <c r="B325" s="48">
        <v>21013</v>
      </c>
      <c r="C325" s="53" t="s">
        <v>379</v>
      </c>
      <c r="D325" s="50">
        <f>SUM(XFD326:XFD328)</f>
        <v>119</v>
      </c>
      <c r="E325" s="50">
        <f>SUM(#REF!)</f>
        <v>155</v>
      </c>
      <c r="F325" s="50">
        <f>SUM(#REF!)</f>
        <v>36</v>
      </c>
      <c r="G325" s="51"/>
      <c r="I325" s="52"/>
    </row>
    <row r="326" s="5" customFormat="1" ht="18" customHeight="1">
      <c r="A326" s="54">
        <f t="shared" ref="A326:A389" si="59">LEN(XFD326)</f>
        <v>7</v>
      </c>
      <c r="B326" s="48">
        <v>2101301</v>
      </c>
      <c r="C326" s="55" t="s">
        <v>380</v>
      </c>
      <c r="D326" s="50">
        <v>0</v>
      </c>
      <c r="E326" s="50">
        <v>32</v>
      </c>
      <c r="F326" s="50">
        <f t="shared" ref="F326:F328" si="60">XFD326-XFD326</f>
        <v>32</v>
      </c>
      <c r="G326" s="51"/>
      <c r="I326" s="52"/>
    </row>
    <row r="327" s="5" customFormat="1" ht="18" customHeight="1">
      <c r="A327" s="54">
        <f t="shared" si="59"/>
        <v>7</v>
      </c>
      <c r="B327" s="48">
        <v>2101302</v>
      </c>
      <c r="C327" s="55" t="s">
        <v>381</v>
      </c>
      <c r="D327" s="50">
        <v>69</v>
      </c>
      <c r="E327" s="50">
        <v>73</v>
      </c>
      <c r="F327" s="50">
        <f t="shared" si="60"/>
        <v>4</v>
      </c>
      <c r="G327" s="51"/>
      <c r="I327" s="52"/>
    </row>
    <row r="328" s="5" customFormat="1" ht="18" customHeight="1">
      <c r="A328" s="54">
        <f t="shared" si="59"/>
        <v>7</v>
      </c>
      <c r="B328" s="48">
        <v>2101399</v>
      </c>
      <c r="C328" s="55" t="s">
        <v>382</v>
      </c>
      <c r="D328" s="50">
        <v>50</v>
      </c>
      <c r="E328" s="50">
        <v>50</v>
      </c>
      <c r="F328" s="50">
        <f t="shared" si="60"/>
        <v>0</v>
      </c>
      <c r="G328" s="51"/>
      <c r="I328" s="52"/>
    </row>
    <row r="329" s="5" customFormat="1" ht="18" customHeight="1">
      <c r="A329" s="47">
        <f t="shared" si="59"/>
        <v>5</v>
      </c>
      <c r="B329" s="48">
        <v>21014</v>
      </c>
      <c r="C329" s="53" t="s">
        <v>383</v>
      </c>
      <c r="D329" s="50">
        <f>SUM(XFD330:XFD331)</f>
        <v>19</v>
      </c>
      <c r="E329" s="50">
        <f>SUM(#REF!)</f>
        <v>0</v>
      </c>
      <c r="F329" s="50">
        <f>SUM(#REF!)</f>
        <v>-19</v>
      </c>
      <c r="G329" s="51"/>
      <c r="I329" s="52"/>
    </row>
    <row r="330" s="5" customFormat="1" ht="18" customHeight="1">
      <c r="A330" s="54">
        <f t="shared" si="59"/>
        <v>7</v>
      </c>
      <c r="B330" s="48">
        <v>2101401</v>
      </c>
      <c r="C330" s="55" t="s">
        <v>384</v>
      </c>
      <c r="D330" s="50">
        <v>2</v>
      </c>
      <c r="E330" s="50">
        <v>0</v>
      </c>
      <c r="F330" s="50">
        <f t="shared" ref="F330:F331" si="61">XFD330-XFD330</f>
        <v>-2</v>
      </c>
      <c r="G330" s="51"/>
      <c r="I330" s="52"/>
    </row>
    <row r="331" s="5" customFormat="1" ht="18" customHeight="1">
      <c r="A331" s="54">
        <f t="shared" si="59"/>
        <v>7</v>
      </c>
      <c r="B331" s="48">
        <v>2101499</v>
      </c>
      <c r="C331" s="55" t="s">
        <v>385</v>
      </c>
      <c r="D331" s="50">
        <v>17</v>
      </c>
      <c r="E331" s="50">
        <v>0</v>
      </c>
      <c r="F331" s="50">
        <f t="shared" si="61"/>
        <v>-17</v>
      </c>
      <c r="G331" s="51"/>
      <c r="I331" s="52"/>
    </row>
    <row r="332" s="5" customFormat="1" ht="18" customHeight="1">
      <c r="A332" s="47">
        <f t="shared" si="59"/>
        <v>5</v>
      </c>
      <c r="B332" s="48">
        <v>21015</v>
      </c>
      <c r="C332" s="53" t="s">
        <v>386</v>
      </c>
      <c r="D332" s="50">
        <f>SUM(XFD333:XFD336)</f>
        <v>750</v>
      </c>
      <c r="E332" s="50">
        <f>SUM(XFD333:XFD336)</f>
        <v>733</v>
      </c>
      <c r="F332" s="50">
        <f>SUM(XFD333:XFD336)</f>
        <v>-17</v>
      </c>
      <c r="G332" s="51"/>
      <c r="I332" s="52"/>
    </row>
    <row r="333" s="5" customFormat="1" ht="35" customHeight="1">
      <c r="A333" s="54">
        <f t="shared" si="59"/>
        <v>7</v>
      </c>
      <c r="B333" s="48">
        <v>2101501</v>
      </c>
      <c r="C333" s="55" t="s">
        <v>130</v>
      </c>
      <c r="D333" s="50">
        <v>448</v>
      </c>
      <c r="E333" s="50">
        <v>419</v>
      </c>
      <c r="F333" s="50">
        <f t="shared" ref="F333:F336" si="62">XFD333-XFD333</f>
        <v>-29</v>
      </c>
      <c r="G333" s="51"/>
      <c r="I333" s="52"/>
    </row>
    <row r="334" s="5" customFormat="1" ht="18" customHeight="1">
      <c r="A334" s="54">
        <f t="shared" si="59"/>
        <v>7</v>
      </c>
      <c r="B334" s="48">
        <v>2101505</v>
      </c>
      <c r="C334" s="55" t="s">
        <v>387</v>
      </c>
      <c r="D334" s="50">
        <v>107</v>
      </c>
      <c r="E334" s="50">
        <v>87</v>
      </c>
      <c r="F334" s="50">
        <f t="shared" si="62"/>
        <v>-20</v>
      </c>
      <c r="G334" s="51"/>
      <c r="I334" s="52"/>
    </row>
    <row r="335" s="5" customFormat="1" ht="53" customHeight="1">
      <c r="A335" s="54">
        <f t="shared" si="59"/>
        <v>7</v>
      </c>
      <c r="B335" s="48">
        <v>2101506</v>
      </c>
      <c r="C335" s="55" t="s">
        <v>388</v>
      </c>
      <c r="D335" s="50">
        <v>60</v>
      </c>
      <c r="E335" s="50">
        <v>92</v>
      </c>
      <c r="F335" s="50">
        <f t="shared" si="62"/>
        <v>32</v>
      </c>
      <c r="G335" s="51"/>
      <c r="I335" s="52"/>
    </row>
    <row r="336" s="5" customFormat="1" ht="18" customHeight="1">
      <c r="A336" s="54">
        <f t="shared" si="59"/>
        <v>7</v>
      </c>
      <c r="B336" s="48">
        <v>2101599</v>
      </c>
      <c r="C336" s="55" t="s">
        <v>389</v>
      </c>
      <c r="D336" s="50">
        <v>135</v>
      </c>
      <c r="E336" s="50">
        <v>135</v>
      </c>
      <c r="F336" s="50">
        <f t="shared" si="62"/>
        <v>0</v>
      </c>
      <c r="G336" s="51"/>
      <c r="I336" s="52"/>
    </row>
    <row r="337" s="5" customFormat="1" ht="18" customHeight="1">
      <c r="A337" s="47">
        <f t="shared" si="59"/>
        <v>5</v>
      </c>
      <c r="B337" s="48">
        <v>21016</v>
      </c>
      <c r="C337" s="53" t="s">
        <v>390</v>
      </c>
      <c r="D337" s="50">
        <f>XFD338</f>
        <v>5</v>
      </c>
      <c r="E337" s="50">
        <f>#REF!</f>
        <v>5</v>
      </c>
      <c r="F337" s="50">
        <f>#REF!</f>
        <v>0</v>
      </c>
      <c r="G337" s="51"/>
      <c r="I337" s="52"/>
    </row>
    <row r="338" s="5" customFormat="1" ht="18" customHeight="1">
      <c r="A338" s="54">
        <f t="shared" si="59"/>
        <v>7</v>
      </c>
      <c r="B338" s="48">
        <v>2101601</v>
      </c>
      <c r="C338" s="55" t="s">
        <v>390</v>
      </c>
      <c r="D338" s="50">
        <v>5</v>
      </c>
      <c r="E338" s="50">
        <v>5</v>
      </c>
      <c r="F338" s="50">
        <f t="shared" ref="F338:F345" si="63">XFD338-XFD338</f>
        <v>0</v>
      </c>
      <c r="G338" s="51"/>
      <c r="I338" s="52"/>
    </row>
    <row r="339" s="5" customFormat="1" ht="18" customHeight="1">
      <c r="A339" s="47">
        <f t="shared" si="59"/>
        <v>5</v>
      </c>
      <c r="B339" s="48">
        <v>21099</v>
      </c>
      <c r="C339" s="53" t="s">
        <v>391</v>
      </c>
      <c r="D339" s="50">
        <f>#REF!</f>
        <v>724</v>
      </c>
      <c r="E339" s="50">
        <f>#REF!</f>
        <v>1308</v>
      </c>
      <c r="F339" s="50">
        <f>#REF!</f>
        <v>584</v>
      </c>
      <c r="G339" s="51"/>
      <c r="I339" s="52"/>
    </row>
    <row r="340" s="5" customFormat="1" ht="53" customHeight="1">
      <c r="A340" s="54">
        <f t="shared" si="59"/>
        <v>7</v>
      </c>
      <c r="B340" s="48">
        <v>2109999</v>
      </c>
      <c r="C340" s="55" t="s">
        <v>391</v>
      </c>
      <c r="D340" s="50">
        <v>724</v>
      </c>
      <c r="E340" s="50">
        <v>1308</v>
      </c>
      <c r="F340" s="50">
        <f t="shared" si="63"/>
        <v>584</v>
      </c>
      <c r="G340" s="51"/>
      <c r="I340" s="52"/>
    </row>
    <row r="341" s="5" customFormat="1" ht="18" customHeight="1">
      <c r="A341" s="47">
        <f t="shared" si="59"/>
        <v>3</v>
      </c>
      <c r="B341" s="48">
        <v>211</v>
      </c>
      <c r="C341" s="49" t="s">
        <v>392</v>
      </c>
      <c r="D341" s="50">
        <f>XFD342+XFD346+XFD348+XFD352+XFD354+XFD356+XFD358</f>
        <v>21995</v>
      </c>
      <c r="E341" s="50">
        <f>XFD342+XFD346+XFD348+XFD352+XFD354+XFD356+XFD358</f>
        <v>24030</v>
      </c>
      <c r="F341" s="50">
        <f>XFD342+XFD346+XFD348+XFD352+XFD354+XFD356+XFD358</f>
        <v>2035</v>
      </c>
      <c r="G341" s="51"/>
      <c r="I341" s="52"/>
    </row>
    <row r="342" s="5" customFormat="1" ht="18" customHeight="1">
      <c r="A342" s="47">
        <f t="shared" si="59"/>
        <v>5</v>
      </c>
      <c r="B342" s="48">
        <v>21101</v>
      </c>
      <c r="C342" s="53" t="s">
        <v>393</v>
      </c>
      <c r="D342" s="50">
        <f>SUM(XFD343:XFD345)</f>
        <v>931</v>
      </c>
      <c r="E342" s="50">
        <f>SUM(XFD343:XFD345)</f>
        <v>994</v>
      </c>
      <c r="F342" s="50">
        <f>SUM(XFD343:XFD345)</f>
        <v>63</v>
      </c>
      <c r="G342" s="51"/>
      <c r="I342" s="52"/>
    </row>
    <row r="343" s="5" customFormat="1" ht="53" customHeight="1">
      <c r="A343" s="54">
        <f t="shared" si="59"/>
        <v>7</v>
      </c>
      <c r="B343" s="48">
        <v>2110101</v>
      </c>
      <c r="C343" s="55" t="s">
        <v>130</v>
      </c>
      <c r="D343" s="50">
        <v>456</v>
      </c>
      <c r="E343" s="50">
        <v>439</v>
      </c>
      <c r="F343" s="50">
        <f t="shared" si="63"/>
        <v>-17</v>
      </c>
      <c r="G343" s="51"/>
      <c r="I343" s="52"/>
    </row>
    <row r="344" s="5" customFormat="1" ht="18" customHeight="1">
      <c r="A344" s="54">
        <f t="shared" si="59"/>
        <v>7</v>
      </c>
      <c r="B344" s="48">
        <v>2110102</v>
      </c>
      <c r="C344" s="55" t="s">
        <v>131</v>
      </c>
      <c r="D344" s="50">
        <v>48</v>
      </c>
      <c r="E344" s="50">
        <v>126</v>
      </c>
      <c r="F344" s="50">
        <f t="shared" si="63"/>
        <v>78</v>
      </c>
      <c r="G344" s="51"/>
      <c r="I344" s="52"/>
    </row>
    <row r="345" s="5" customFormat="1" ht="18" customHeight="1">
      <c r="A345" s="54">
        <f t="shared" si="59"/>
        <v>7</v>
      </c>
      <c r="B345" s="48">
        <v>2110199</v>
      </c>
      <c r="C345" s="55" t="s">
        <v>394</v>
      </c>
      <c r="D345" s="50">
        <v>427</v>
      </c>
      <c r="E345" s="50">
        <v>429</v>
      </c>
      <c r="F345" s="50">
        <f t="shared" si="63"/>
        <v>2</v>
      </c>
      <c r="G345" s="51"/>
      <c r="I345" s="52"/>
    </row>
    <row r="346" s="5" customFormat="1" ht="18" customHeight="1">
      <c r="A346" s="47">
        <f t="shared" si="59"/>
        <v>5</v>
      </c>
      <c r="B346" s="48">
        <v>21102</v>
      </c>
      <c r="C346" s="53" t="s">
        <v>395</v>
      </c>
      <c r="D346" s="50">
        <f>SUM(XFD347)</f>
        <v>915</v>
      </c>
      <c r="E346" s="50">
        <f>SUM(XFD347)</f>
        <v>332</v>
      </c>
      <c r="F346" s="50">
        <f>SUM(XFD347)</f>
        <v>-583</v>
      </c>
      <c r="G346" s="51"/>
      <c r="I346" s="52"/>
    </row>
    <row r="347" s="5" customFormat="1" ht="53" customHeight="1">
      <c r="A347" s="54">
        <f t="shared" si="59"/>
        <v>7</v>
      </c>
      <c r="B347" s="48">
        <v>2110299</v>
      </c>
      <c r="C347" s="55" t="s">
        <v>396</v>
      </c>
      <c r="D347" s="50">
        <v>915</v>
      </c>
      <c r="E347" s="50">
        <v>332</v>
      </c>
      <c r="F347" s="50">
        <f>XFD347-XFD347</f>
        <v>-583</v>
      </c>
      <c r="G347" s="51"/>
      <c r="H347" s="5"/>
      <c r="I347" s="56"/>
    </row>
    <row r="348" s="5" customFormat="1" ht="18" customHeight="1">
      <c r="A348" s="47">
        <f t="shared" si="59"/>
        <v>5</v>
      </c>
      <c r="B348" s="48">
        <v>21103</v>
      </c>
      <c r="C348" s="53" t="s">
        <v>397</v>
      </c>
      <c r="D348" s="50">
        <f>SUM(XFD349:XFD351)</f>
        <v>4753</v>
      </c>
      <c r="E348" s="50">
        <f>SUM(XFD349:XFD351)</f>
        <v>7132</v>
      </c>
      <c r="F348" s="50">
        <f>SUM(XFD349:XFD351)</f>
        <v>2379</v>
      </c>
      <c r="G348" s="51"/>
      <c r="I348" s="52"/>
    </row>
    <row r="349" s="5" customFormat="1" ht="18" customHeight="1">
      <c r="A349" s="54">
        <f t="shared" si="59"/>
        <v>7</v>
      </c>
      <c r="B349" s="48">
        <v>2110301</v>
      </c>
      <c r="C349" s="55" t="s">
        <v>398</v>
      </c>
      <c r="D349" s="50">
        <v>306</v>
      </c>
      <c r="E349" s="50">
        <v>1444</v>
      </c>
      <c r="F349" s="50">
        <f t="shared" ref="F349:F351" si="64">XFD349-XFD349</f>
        <v>1138</v>
      </c>
      <c r="G349" s="51"/>
      <c r="I349" s="52"/>
    </row>
    <row r="350" s="5" customFormat="1" ht="63" customHeight="1">
      <c r="A350" s="54">
        <f t="shared" si="59"/>
        <v>7</v>
      </c>
      <c r="B350" s="48">
        <v>2110302</v>
      </c>
      <c r="C350" s="55" t="s">
        <v>399</v>
      </c>
      <c r="D350" s="50">
        <v>3946</v>
      </c>
      <c r="E350" s="50">
        <v>4674</v>
      </c>
      <c r="F350" s="50">
        <f t="shared" si="64"/>
        <v>728</v>
      </c>
      <c r="G350" s="51"/>
      <c r="I350" s="52"/>
    </row>
    <row r="351" s="5" customFormat="1" ht="65" customHeight="1">
      <c r="A351" s="54">
        <f t="shared" si="59"/>
        <v>7</v>
      </c>
      <c r="B351" s="48">
        <v>2110399</v>
      </c>
      <c r="C351" s="55" t="s">
        <v>400</v>
      </c>
      <c r="D351" s="50">
        <v>501</v>
      </c>
      <c r="E351" s="50">
        <v>1014</v>
      </c>
      <c r="F351" s="50">
        <f t="shared" si="64"/>
        <v>513</v>
      </c>
      <c r="G351" s="51"/>
      <c r="I351" s="52"/>
    </row>
    <row r="352" s="5" customFormat="1" ht="22" customHeight="1">
      <c r="A352" s="47">
        <f t="shared" si="59"/>
        <v>5</v>
      </c>
      <c r="B352" s="48">
        <v>21110</v>
      </c>
      <c r="C352" s="53" t="s">
        <v>401</v>
      </c>
      <c r="D352" s="50">
        <f>XFD353</f>
        <v>15216</v>
      </c>
      <c r="E352" s="50">
        <f>#REF!</f>
        <v>15252</v>
      </c>
      <c r="F352" s="50">
        <f>#REF!</f>
        <v>36</v>
      </c>
      <c r="G352" s="51"/>
      <c r="I352" s="52"/>
    </row>
    <row r="353" s="5" customFormat="1" ht="22" customHeight="1">
      <c r="A353" s="54">
        <f t="shared" si="59"/>
        <v>7</v>
      </c>
      <c r="B353" s="48">
        <v>2111001</v>
      </c>
      <c r="C353" s="55" t="s">
        <v>401</v>
      </c>
      <c r="D353" s="50">
        <v>15216</v>
      </c>
      <c r="E353" s="50">
        <v>15252</v>
      </c>
      <c r="F353" s="50">
        <f>XFD353-XFD353</f>
        <v>36</v>
      </c>
      <c r="G353" s="51"/>
      <c r="I353" s="52"/>
    </row>
    <row r="354" s="5" customFormat="1" ht="22" customHeight="1">
      <c r="A354" s="47">
        <f t="shared" si="59"/>
        <v>5</v>
      </c>
      <c r="B354" s="48">
        <v>21111</v>
      </c>
      <c r="C354" s="53" t="s">
        <v>402</v>
      </c>
      <c r="D354" s="50">
        <f>SUM(XFD355)</f>
        <v>180</v>
      </c>
      <c r="E354" s="50">
        <f>SUM(XFD355)</f>
        <v>254</v>
      </c>
      <c r="F354" s="50">
        <f>SUM(XFD355)</f>
        <v>74</v>
      </c>
      <c r="G354" s="51"/>
      <c r="I354" s="52"/>
    </row>
    <row r="355" s="5" customFormat="1" ht="22" customHeight="1">
      <c r="A355" s="54">
        <f t="shared" si="59"/>
        <v>7</v>
      </c>
      <c r="B355" s="48">
        <v>2111103</v>
      </c>
      <c r="C355" s="55" t="s">
        <v>403</v>
      </c>
      <c r="D355" s="50">
        <v>180</v>
      </c>
      <c r="E355" s="50">
        <v>254</v>
      </c>
      <c r="F355" s="50">
        <f>XFD355-XFD355</f>
        <v>74</v>
      </c>
      <c r="G355" s="51"/>
      <c r="I355" s="52"/>
    </row>
    <row r="356" s="5" customFormat="1" ht="22" customHeight="1">
      <c r="A356" s="47">
        <f t="shared" si="59"/>
        <v>5</v>
      </c>
      <c r="B356" s="48">
        <v>21114</v>
      </c>
      <c r="C356" s="53" t="s">
        <v>404</v>
      </c>
      <c r="D356" s="50">
        <f>SUM(XFD357)</f>
        <v>0</v>
      </c>
      <c r="E356" s="50">
        <f>SUM(XFD357)</f>
        <v>1</v>
      </c>
      <c r="F356" s="50">
        <f>SUM(XFD357)</f>
        <v>1</v>
      </c>
      <c r="G356" s="51"/>
      <c r="I356" s="52"/>
    </row>
    <row r="357" s="5" customFormat="1" ht="22" customHeight="1">
      <c r="A357" s="54">
        <f t="shared" si="59"/>
        <v>7</v>
      </c>
      <c r="B357" s="48">
        <v>2111407</v>
      </c>
      <c r="C357" s="55" t="s">
        <v>405</v>
      </c>
      <c r="D357" s="50">
        <v>0</v>
      </c>
      <c r="E357" s="50">
        <v>1</v>
      </c>
      <c r="F357" s="50">
        <f>XFD357-XFD357</f>
        <v>1</v>
      </c>
      <c r="G357" s="51"/>
      <c r="I357" s="52"/>
    </row>
    <row r="358" s="5" customFormat="1" ht="22" customHeight="1">
      <c r="A358" s="47">
        <f t="shared" si="59"/>
        <v>5</v>
      </c>
      <c r="B358" s="48">
        <v>21199</v>
      </c>
      <c r="C358" s="53" t="s">
        <v>406</v>
      </c>
      <c r="D358" s="50">
        <f>XFD359</f>
        <v>0</v>
      </c>
      <c r="E358" s="50">
        <f>#REF!</f>
        <v>65</v>
      </c>
      <c r="F358" s="50">
        <f>#REF!</f>
        <v>65</v>
      </c>
      <c r="G358" s="51"/>
      <c r="I358" s="52"/>
    </row>
    <row r="359" s="5" customFormat="1" ht="22" customHeight="1">
      <c r="A359" s="54">
        <f t="shared" si="59"/>
        <v>7</v>
      </c>
      <c r="B359" s="48">
        <v>2119999</v>
      </c>
      <c r="C359" s="55" t="s">
        <v>406</v>
      </c>
      <c r="D359" s="50">
        <v>0</v>
      </c>
      <c r="E359" s="50">
        <v>65</v>
      </c>
      <c r="F359" s="50">
        <f>XFD359-XFD359</f>
        <v>65</v>
      </c>
      <c r="G359" s="51"/>
      <c r="I359" s="52"/>
    </row>
    <row r="360" s="5" customFormat="1" ht="22" customHeight="1">
      <c r="A360" s="47">
        <f t="shared" si="59"/>
        <v>3</v>
      </c>
      <c r="B360" s="48">
        <v>212</v>
      </c>
      <c r="C360" s="49" t="s">
        <v>407</v>
      </c>
      <c r="D360" s="50">
        <f>XFD361+XFD366+XFD368+XFD371+XFD373+XFD375</f>
        <v>12874</v>
      </c>
      <c r="E360" s="50">
        <f>#REF!+#REF!+#REF!+#REF!+#REF!+#REF!</f>
        <v>19343</v>
      </c>
      <c r="F360" s="50">
        <f>#REF!+#REF!+#REF!+#REF!+#REF!+#REF!</f>
        <v>6469</v>
      </c>
      <c r="G360" s="51"/>
      <c r="I360" s="52"/>
    </row>
    <row r="361" s="5" customFormat="1" ht="22" customHeight="1">
      <c r="A361" s="47">
        <f t="shared" si="59"/>
        <v>5</v>
      </c>
      <c r="B361" s="48">
        <v>21201</v>
      </c>
      <c r="C361" s="53" t="s">
        <v>408</v>
      </c>
      <c r="D361" s="50">
        <f>SUM(XFD362:XFD365)</f>
        <v>4133</v>
      </c>
      <c r="E361" s="50">
        <f>SUM(XFD362:XFD365)</f>
        <v>4812</v>
      </c>
      <c r="F361" s="50">
        <f>SUM(XFD362:XFD365)</f>
        <v>679</v>
      </c>
      <c r="G361" s="51"/>
      <c r="I361" s="52"/>
    </row>
    <row r="362" s="5" customFormat="1" ht="67" customHeight="1">
      <c r="A362" s="54">
        <f t="shared" si="59"/>
        <v>7</v>
      </c>
      <c r="B362" s="48">
        <v>2120101</v>
      </c>
      <c r="C362" s="55" t="s">
        <v>130</v>
      </c>
      <c r="D362" s="50">
        <v>1415</v>
      </c>
      <c r="E362" s="50">
        <v>1572</v>
      </c>
      <c r="F362" s="50">
        <f t="shared" ref="F362:F365" si="65">XFD362-XFD362</f>
        <v>157</v>
      </c>
      <c r="G362" s="51"/>
      <c r="I362" s="52"/>
    </row>
    <row r="363" s="5" customFormat="1" ht="129" customHeight="1">
      <c r="A363" s="54">
        <f t="shared" si="59"/>
        <v>7</v>
      </c>
      <c r="B363" s="48">
        <v>2120104</v>
      </c>
      <c r="C363" s="55" t="s">
        <v>409</v>
      </c>
      <c r="D363" s="50">
        <v>1520</v>
      </c>
      <c r="E363" s="50">
        <v>1897</v>
      </c>
      <c r="F363" s="50">
        <f t="shared" si="65"/>
        <v>377</v>
      </c>
      <c r="G363" s="51"/>
      <c r="H363" s="5"/>
      <c r="I363" s="57"/>
    </row>
    <row r="364" s="5" customFormat="1" ht="54" customHeight="1">
      <c r="A364" s="54">
        <f t="shared" si="59"/>
        <v>7</v>
      </c>
      <c r="B364" s="48">
        <v>2120109</v>
      </c>
      <c r="C364" s="55" t="s">
        <v>410</v>
      </c>
      <c r="D364" s="50">
        <v>293</v>
      </c>
      <c r="E364" s="50">
        <v>312</v>
      </c>
      <c r="F364" s="50">
        <f t="shared" si="65"/>
        <v>19</v>
      </c>
      <c r="G364" s="51"/>
      <c r="I364" s="52"/>
    </row>
    <row r="365" s="5" customFormat="1" ht="111" customHeight="1">
      <c r="A365" s="54">
        <f t="shared" si="59"/>
        <v>7</v>
      </c>
      <c r="B365" s="48">
        <v>2120199</v>
      </c>
      <c r="C365" s="55" t="s">
        <v>411</v>
      </c>
      <c r="D365" s="50">
        <v>905</v>
      </c>
      <c r="E365" s="50">
        <v>1031</v>
      </c>
      <c r="F365" s="50">
        <f t="shared" si="65"/>
        <v>126</v>
      </c>
      <c r="G365" s="51"/>
      <c r="I365" s="52"/>
    </row>
    <row r="366" s="5" customFormat="1" ht="22" customHeight="1">
      <c r="A366" s="47">
        <f t="shared" si="59"/>
        <v>5</v>
      </c>
      <c r="B366" s="48">
        <v>21202</v>
      </c>
      <c r="C366" s="53" t="s">
        <v>412</v>
      </c>
      <c r="D366" s="50">
        <f>XFD367</f>
        <v>294</v>
      </c>
      <c r="E366" s="50">
        <f>#REF!</f>
        <v>301</v>
      </c>
      <c r="F366" s="50">
        <f>#REF!</f>
        <v>7</v>
      </c>
      <c r="G366" s="51"/>
      <c r="I366" s="52"/>
    </row>
    <row r="367" s="5" customFormat="1" ht="22" customHeight="1">
      <c r="A367" s="54">
        <f t="shared" si="59"/>
        <v>7</v>
      </c>
      <c r="B367" s="48">
        <v>2120201</v>
      </c>
      <c r="C367" s="55" t="s">
        <v>412</v>
      </c>
      <c r="D367" s="50">
        <v>294</v>
      </c>
      <c r="E367" s="50">
        <v>301</v>
      </c>
      <c r="F367" s="50">
        <f t="shared" ref="F367:F370" si="66">XFD367-XFD367</f>
        <v>7</v>
      </c>
      <c r="G367" s="51"/>
      <c r="I367" s="52"/>
    </row>
    <row r="368" s="5" customFormat="1" ht="22" customHeight="1">
      <c r="A368" s="47">
        <f t="shared" si="59"/>
        <v>5</v>
      </c>
      <c r="B368" s="48">
        <v>21203</v>
      </c>
      <c r="C368" s="53" t="s">
        <v>413</v>
      </c>
      <c r="D368" s="50">
        <f>SUM(XFD369:XFD370)</f>
        <v>3436</v>
      </c>
      <c r="E368" s="50">
        <f>SUM(#REF!)</f>
        <v>9481</v>
      </c>
      <c r="F368" s="50">
        <f>SUM(#REF!)</f>
        <v>6045</v>
      </c>
      <c r="G368" s="51"/>
      <c r="I368" s="52"/>
    </row>
    <row r="369" s="5" customFormat="1" ht="83" customHeight="1">
      <c r="A369" s="54">
        <f t="shared" si="59"/>
        <v>7</v>
      </c>
      <c r="B369" s="48">
        <v>2120303</v>
      </c>
      <c r="C369" s="55" t="s">
        <v>414</v>
      </c>
      <c r="D369" s="50">
        <v>0</v>
      </c>
      <c r="E369" s="50">
        <v>999</v>
      </c>
      <c r="F369" s="50">
        <f t="shared" si="66"/>
        <v>999</v>
      </c>
      <c r="G369" s="51"/>
      <c r="I369" s="52"/>
    </row>
    <row r="370" s="5" customFormat="1" ht="104" customHeight="1">
      <c r="A370" s="54">
        <f t="shared" si="59"/>
        <v>7</v>
      </c>
      <c r="B370" s="48">
        <v>2120399</v>
      </c>
      <c r="C370" s="55" t="s">
        <v>415</v>
      </c>
      <c r="D370" s="50">
        <v>3436</v>
      </c>
      <c r="E370" s="50">
        <v>8482</v>
      </c>
      <c r="F370" s="50">
        <f t="shared" si="66"/>
        <v>5046</v>
      </c>
      <c r="G370" s="51"/>
      <c r="I370" s="52"/>
    </row>
    <row r="371" s="5" customFormat="1" ht="18" customHeight="1">
      <c r="A371" s="47">
        <f t="shared" si="59"/>
        <v>5</v>
      </c>
      <c r="B371" s="48">
        <v>21205</v>
      </c>
      <c r="C371" s="53" t="s">
        <v>416</v>
      </c>
      <c r="D371" s="50">
        <f t="shared" ref="D371:D375" si="67">XFD372</f>
        <v>4425</v>
      </c>
      <c r="E371" s="50">
        <f t="shared" ref="E371:E375" si="68">XFD372</f>
        <v>4106</v>
      </c>
      <c r="F371" s="50">
        <f t="shared" ref="F371:F375" si="69">XFD372</f>
        <v>-319</v>
      </c>
      <c r="G371" s="51"/>
      <c r="I371" s="52"/>
    </row>
    <row r="372" s="5" customFormat="1" ht="176" customHeight="1">
      <c r="A372" s="54">
        <f t="shared" si="59"/>
        <v>7</v>
      </c>
      <c r="B372" s="48">
        <v>2120501</v>
      </c>
      <c r="C372" s="55" t="s">
        <v>416</v>
      </c>
      <c r="D372" s="50">
        <v>4425</v>
      </c>
      <c r="E372" s="50">
        <v>4106</v>
      </c>
      <c r="F372" s="50">
        <f t="shared" ref="F372:F376" si="70">XFD372-XFD372</f>
        <v>-319</v>
      </c>
      <c r="G372" s="51"/>
      <c r="I372" s="52"/>
    </row>
    <row r="373" s="5" customFormat="1" ht="24" customHeight="1">
      <c r="A373" s="47">
        <f t="shared" si="59"/>
        <v>5</v>
      </c>
      <c r="B373" s="48">
        <v>21206</v>
      </c>
      <c r="C373" s="53" t="s">
        <v>417</v>
      </c>
      <c r="D373" s="50">
        <f t="shared" si="67"/>
        <v>431</v>
      </c>
      <c r="E373" s="50">
        <f t="shared" si="68"/>
        <v>501</v>
      </c>
      <c r="F373" s="50">
        <f t="shared" si="70"/>
        <v>70</v>
      </c>
      <c r="G373" s="51"/>
      <c r="I373" s="52"/>
    </row>
    <row r="374" s="5" customFormat="1" ht="75" customHeight="1">
      <c r="A374" s="54">
        <f t="shared" si="59"/>
        <v>7</v>
      </c>
      <c r="B374" s="48">
        <v>2120601</v>
      </c>
      <c r="C374" s="55" t="s">
        <v>417</v>
      </c>
      <c r="D374" s="50">
        <v>431</v>
      </c>
      <c r="E374" s="50">
        <v>501</v>
      </c>
      <c r="F374" s="50">
        <f t="shared" si="70"/>
        <v>70</v>
      </c>
      <c r="G374" s="51"/>
      <c r="I374" s="52"/>
    </row>
    <row r="375" s="5" customFormat="1" ht="18" customHeight="1">
      <c r="A375" s="47">
        <f t="shared" si="59"/>
        <v>5</v>
      </c>
      <c r="B375" s="48">
        <v>21299</v>
      </c>
      <c r="C375" s="53" t="s">
        <v>418</v>
      </c>
      <c r="D375" s="50">
        <f t="shared" si="67"/>
        <v>155</v>
      </c>
      <c r="E375" s="50">
        <f t="shared" si="68"/>
        <v>142</v>
      </c>
      <c r="F375" s="50">
        <f t="shared" si="70"/>
        <v>-13</v>
      </c>
      <c r="G375" s="51"/>
      <c r="I375" s="52"/>
    </row>
    <row r="376" s="5" customFormat="1" ht="18" customHeight="1">
      <c r="A376" s="54">
        <f t="shared" si="59"/>
        <v>7</v>
      </c>
      <c r="B376" s="48">
        <v>2129999</v>
      </c>
      <c r="C376" s="55" t="s">
        <v>418</v>
      </c>
      <c r="D376" s="50">
        <v>155</v>
      </c>
      <c r="E376" s="50">
        <v>142</v>
      </c>
      <c r="F376" s="50">
        <f t="shared" si="70"/>
        <v>-13</v>
      </c>
      <c r="G376" s="51"/>
      <c r="I376" s="52"/>
    </row>
    <row r="377" s="5" customFormat="1" ht="18" customHeight="1">
      <c r="A377" s="47">
        <f t="shared" si="59"/>
        <v>3</v>
      </c>
      <c r="B377" s="48">
        <v>213</v>
      </c>
      <c r="C377" s="49" t="s">
        <v>419</v>
      </c>
      <c r="D377" s="50">
        <f>XFD378+XFD390+XFD400+XFD415+XFD419+XFD421+XFD424</f>
        <v>11728</v>
      </c>
      <c r="E377" s="50">
        <f>XFD378+XFD390+XFD400+XFD415+XFD419+XFD421+XFD424</f>
        <v>15533</v>
      </c>
      <c r="F377" s="50">
        <f>XFD378+XFD390+XFD400+XFD415+XFD419+XFD421+XFD424</f>
        <v>3805</v>
      </c>
      <c r="G377" s="51"/>
      <c r="I377" s="52"/>
    </row>
    <row r="378" s="5" customFormat="1" ht="18" customHeight="1">
      <c r="A378" s="47">
        <f t="shared" si="59"/>
        <v>5</v>
      </c>
      <c r="B378" s="48">
        <v>21301</v>
      </c>
      <c r="C378" s="53" t="s">
        <v>420</v>
      </c>
      <c r="D378" s="50">
        <f>SUM(XFD379:XFD389)</f>
        <v>5138</v>
      </c>
      <c r="E378" s="50">
        <f>SUM(XFD379:XFD389)</f>
        <v>5231</v>
      </c>
      <c r="F378" s="50">
        <f>SUM(XFD379:XFD389)</f>
        <v>93</v>
      </c>
      <c r="G378" s="51"/>
      <c r="I378" s="52"/>
    </row>
    <row r="379" s="5" customFormat="1" ht="76" customHeight="1">
      <c r="A379" s="54">
        <f t="shared" si="59"/>
        <v>7</v>
      </c>
      <c r="B379" s="48">
        <v>2130101</v>
      </c>
      <c r="C379" s="55" t="s">
        <v>130</v>
      </c>
      <c r="D379" s="50">
        <v>1262</v>
      </c>
      <c r="E379" s="50">
        <v>1444</v>
      </c>
      <c r="F379" s="50">
        <f t="shared" ref="F379:F389" si="71">XFD379-XFD379</f>
        <v>182</v>
      </c>
      <c r="G379" s="51"/>
      <c r="I379" s="52"/>
    </row>
    <row r="380" s="5" customFormat="1" ht="31" customHeight="1">
      <c r="A380" s="54">
        <f t="shared" si="59"/>
        <v>7</v>
      </c>
      <c r="B380" s="48">
        <v>2130102</v>
      </c>
      <c r="C380" s="55" t="s">
        <v>131</v>
      </c>
      <c r="D380" s="50">
        <v>39</v>
      </c>
      <c r="E380" s="50">
        <v>24</v>
      </c>
      <c r="F380" s="50">
        <f t="shared" si="71"/>
        <v>-15</v>
      </c>
      <c r="G380" s="51"/>
      <c r="I380" s="52"/>
    </row>
    <row r="381" s="5" customFormat="1" ht="33" customHeight="1">
      <c r="A381" s="54">
        <f t="shared" si="59"/>
        <v>7</v>
      </c>
      <c r="B381" s="48">
        <v>2130106</v>
      </c>
      <c r="C381" s="55" t="s">
        <v>421</v>
      </c>
      <c r="D381" s="50">
        <v>1010</v>
      </c>
      <c r="E381" s="50">
        <v>178</v>
      </c>
      <c r="F381" s="50">
        <f t="shared" si="71"/>
        <v>-832</v>
      </c>
      <c r="G381" s="51"/>
      <c r="I381" s="52"/>
    </row>
    <row r="382" s="5" customFormat="1" ht="42" customHeight="1">
      <c r="A382" s="54">
        <f t="shared" si="59"/>
        <v>7</v>
      </c>
      <c r="B382" s="48">
        <v>2130108</v>
      </c>
      <c r="C382" s="55" t="s">
        <v>422</v>
      </c>
      <c r="D382" s="50">
        <v>12</v>
      </c>
      <c r="E382" s="50">
        <v>179</v>
      </c>
      <c r="F382" s="50">
        <f t="shared" si="71"/>
        <v>167</v>
      </c>
      <c r="G382" s="51"/>
      <c r="I382" s="52"/>
    </row>
    <row r="383" s="5" customFormat="1" ht="33" customHeight="1">
      <c r="A383" s="54">
        <f t="shared" si="59"/>
        <v>7</v>
      </c>
      <c r="B383" s="48">
        <v>2130109</v>
      </c>
      <c r="C383" s="55" t="s">
        <v>423</v>
      </c>
      <c r="D383" s="50">
        <v>30</v>
      </c>
      <c r="E383" s="50">
        <v>30</v>
      </c>
      <c r="F383" s="50">
        <f t="shared" si="71"/>
        <v>0</v>
      </c>
      <c r="G383" s="51"/>
      <c r="I383" s="52"/>
    </row>
    <row r="384" s="5" customFormat="1" ht="19" customHeight="1">
      <c r="A384" s="54">
        <f t="shared" si="59"/>
        <v>7</v>
      </c>
      <c r="B384" s="48">
        <v>2130110</v>
      </c>
      <c r="C384" s="55" t="s">
        <v>424</v>
      </c>
      <c r="D384" s="50">
        <v>30</v>
      </c>
      <c r="E384" s="50">
        <v>30</v>
      </c>
      <c r="F384" s="50">
        <f t="shared" si="71"/>
        <v>0</v>
      </c>
      <c r="G384" s="51"/>
      <c r="I384" s="52"/>
    </row>
    <row r="385" s="5" customFormat="1" ht="51" customHeight="1">
      <c r="A385" s="54">
        <f t="shared" si="59"/>
        <v>7</v>
      </c>
      <c r="B385" s="48">
        <v>2130112</v>
      </c>
      <c r="C385" s="55" t="s">
        <v>425</v>
      </c>
      <c r="D385" s="50">
        <v>45</v>
      </c>
      <c r="E385" s="50">
        <v>87</v>
      </c>
      <c r="F385" s="50">
        <f t="shared" si="71"/>
        <v>42</v>
      </c>
      <c r="G385" s="51"/>
      <c r="I385" s="52"/>
    </row>
    <row r="386" s="5" customFormat="1" ht="36" customHeight="1">
      <c r="A386" s="54">
        <f t="shared" si="59"/>
        <v>7</v>
      </c>
      <c r="B386" s="48">
        <v>2130119</v>
      </c>
      <c r="C386" s="55" t="s">
        <v>426</v>
      </c>
      <c r="D386" s="50">
        <v>0</v>
      </c>
      <c r="E386" s="50">
        <v>74</v>
      </c>
      <c r="F386" s="50">
        <f t="shared" si="71"/>
        <v>74</v>
      </c>
      <c r="G386" s="51"/>
      <c r="I386" s="52"/>
    </row>
    <row r="387" s="5" customFormat="1" ht="18" customHeight="1">
      <c r="A387" s="54">
        <f t="shared" si="59"/>
        <v>7</v>
      </c>
      <c r="B387" s="48">
        <v>2130122</v>
      </c>
      <c r="C387" s="55" t="s">
        <v>427</v>
      </c>
      <c r="D387" s="50">
        <v>0</v>
      </c>
      <c r="E387" s="50">
        <v>39</v>
      </c>
      <c r="F387" s="50">
        <f t="shared" si="71"/>
        <v>39</v>
      </c>
      <c r="G387" s="51"/>
      <c r="I387" s="52"/>
    </row>
    <row r="388" s="5" customFormat="1" ht="18" customHeight="1">
      <c r="A388" s="54">
        <f t="shared" si="59"/>
        <v>7</v>
      </c>
      <c r="B388" s="48">
        <v>2130125</v>
      </c>
      <c r="C388" s="55" t="s">
        <v>428</v>
      </c>
      <c r="D388" s="50">
        <v>0</v>
      </c>
      <c r="E388" s="50">
        <v>252</v>
      </c>
      <c r="F388" s="50">
        <f t="shared" si="71"/>
        <v>252</v>
      </c>
      <c r="G388" s="51"/>
      <c r="I388" s="52"/>
    </row>
    <row r="389" s="5" customFormat="1" ht="39" customHeight="1">
      <c r="A389" s="54">
        <f t="shared" si="59"/>
        <v>7</v>
      </c>
      <c r="B389" s="48">
        <v>2130199</v>
      </c>
      <c r="C389" s="55" t="s">
        <v>429</v>
      </c>
      <c r="D389" s="50">
        <v>2710</v>
      </c>
      <c r="E389" s="50">
        <v>2894</v>
      </c>
      <c r="F389" s="50">
        <f t="shared" si="71"/>
        <v>184</v>
      </c>
      <c r="G389" s="51"/>
      <c r="I389" s="52"/>
    </row>
    <row r="390" s="5" customFormat="1" ht="18" customHeight="1">
      <c r="A390" s="47">
        <f t="shared" ref="A390:A453" si="72">LEN(XFD390)</f>
        <v>5</v>
      </c>
      <c r="B390" s="48">
        <v>21302</v>
      </c>
      <c r="C390" s="53" t="s">
        <v>430</v>
      </c>
      <c r="D390" s="50">
        <f>SUM(XFD391:XFD399)</f>
        <v>1562</v>
      </c>
      <c r="E390" s="50">
        <f>SUM(XFD391:XFD399)</f>
        <v>2072</v>
      </c>
      <c r="F390" s="50">
        <f>SUM(XFD391:XFD399)</f>
        <v>510</v>
      </c>
      <c r="G390" s="51"/>
      <c r="I390" s="52"/>
    </row>
    <row r="391" s="5" customFormat="1" ht="38" customHeight="1">
      <c r="A391" s="54">
        <f t="shared" si="72"/>
        <v>7</v>
      </c>
      <c r="B391" s="48">
        <v>2130201</v>
      </c>
      <c r="C391" s="55" t="s">
        <v>130</v>
      </c>
      <c r="D391" s="50">
        <v>25</v>
      </c>
      <c r="E391" s="50">
        <v>24</v>
      </c>
      <c r="F391" s="50">
        <f t="shared" ref="F391:F399" si="73">XFD391-XFD391</f>
        <v>-1</v>
      </c>
      <c r="G391" s="51"/>
      <c r="I391" s="52"/>
    </row>
    <row r="392" s="5" customFormat="1" ht="51" customHeight="1">
      <c r="A392" s="54">
        <f t="shared" si="72"/>
        <v>7</v>
      </c>
      <c r="B392" s="48">
        <v>2130204</v>
      </c>
      <c r="C392" s="55" t="s">
        <v>431</v>
      </c>
      <c r="D392" s="50">
        <v>455</v>
      </c>
      <c r="E392" s="50">
        <v>519</v>
      </c>
      <c r="F392" s="50">
        <f t="shared" si="73"/>
        <v>64</v>
      </c>
      <c r="G392" s="51"/>
      <c r="I392" s="52"/>
    </row>
    <row r="393" s="5" customFormat="1" ht="18" customHeight="1">
      <c r="A393" s="54">
        <f t="shared" si="72"/>
        <v>7</v>
      </c>
      <c r="B393" s="48">
        <v>2130205</v>
      </c>
      <c r="C393" s="55" t="s">
        <v>432</v>
      </c>
      <c r="D393" s="50">
        <v>80</v>
      </c>
      <c r="E393" s="50">
        <v>1192</v>
      </c>
      <c r="F393" s="50">
        <f t="shared" si="73"/>
        <v>1112</v>
      </c>
      <c r="G393" s="51"/>
      <c r="I393" s="52"/>
    </row>
    <row r="394" s="5" customFormat="1" ht="36" customHeight="1">
      <c r="A394" s="54">
        <f t="shared" si="72"/>
        <v>7</v>
      </c>
      <c r="B394" s="48">
        <v>2130206</v>
      </c>
      <c r="C394" s="55" t="s">
        <v>433</v>
      </c>
      <c r="D394" s="50">
        <v>70</v>
      </c>
      <c r="E394" s="50">
        <v>53</v>
      </c>
      <c r="F394" s="50">
        <f t="shared" si="73"/>
        <v>-17</v>
      </c>
      <c r="G394" s="51"/>
      <c r="I394" s="52"/>
    </row>
    <row r="395" s="5" customFormat="1" ht="45" customHeight="1">
      <c r="A395" s="54">
        <f t="shared" si="72"/>
        <v>7</v>
      </c>
      <c r="B395" s="48">
        <v>2130207</v>
      </c>
      <c r="C395" s="55" t="s">
        <v>434</v>
      </c>
      <c r="D395" s="50">
        <v>611</v>
      </c>
      <c r="E395" s="50">
        <v>27</v>
      </c>
      <c r="F395" s="50">
        <f t="shared" si="73"/>
        <v>-584</v>
      </c>
      <c r="G395" s="51"/>
      <c r="H395" s="5"/>
      <c r="I395" s="56"/>
    </row>
    <row r="396" s="5" customFormat="1" ht="18" customHeight="1">
      <c r="A396" s="54">
        <f t="shared" si="72"/>
        <v>7</v>
      </c>
      <c r="B396" s="48">
        <v>2130209</v>
      </c>
      <c r="C396" s="55" t="s">
        <v>435</v>
      </c>
      <c r="D396" s="50">
        <v>0</v>
      </c>
      <c r="E396" s="50">
        <v>121</v>
      </c>
      <c r="F396" s="50">
        <f t="shared" si="73"/>
        <v>121</v>
      </c>
      <c r="G396" s="51"/>
      <c r="I396" s="52"/>
    </row>
    <row r="397" s="5" customFormat="1" ht="18" customHeight="1">
      <c r="A397" s="54">
        <f t="shared" si="72"/>
        <v>7</v>
      </c>
      <c r="B397" s="48">
        <v>2130211</v>
      </c>
      <c r="C397" s="55" t="s">
        <v>436</v>
      </c>
      <c r="D397" s="50">
        <v>0</v>
      </c>
      <c r="E397" s="50">
        <v>28</v>
      </c>
      <c r="F397" s="50">
        <f t="shared" si="73"/>
        <v>28</v>
      </c>
      <c r="G397" s="51"/>
      <c r="I397" s="52"/>
    </row>
    <row r="398" s="5" customFormat="1" ht="49" customHeight="1">
      <c r="A398" s="54">
        <f t="shared" si="72"/>
        <v>7</v>
      </c>
      <c r="B398" s="48">
        <v>2130234</v>
      </c>
      <c r="C398" s="55" t="s">
        <v>437</v>
      </c>
      <c r="D398" s="50">
        <v>321</v>
      </c>
      <c r="E398" s="50">
        <v>70</v>
      </c>
      <c r="F398" s="50">
        <f t="shared" si="73"/>
        <v>-251</v>
      </c>
      <c r="G398" s="51"/>
      <c r="I398" s="52"/>
    </row>
    <row r="399" s="5" customFormat="1" ht="47" customHeight="1">
      <c r="A399" s="54">
        <f t="shared" si="72"/>
        <v>7</v>
      </c>
      <c r="B399" s="48">
        <v>2130299</v>
      </c>
      <c r="C399" s="55" t="s">
        <v>438</v>
      </c>
      <c r="D399" s="50">
        <v>0</v>
      </c>
      <c r="E399" s="50">
        <v>38</v>
      </c>
      <c r="F399" s="50">
        <f t="shared" si="73"/>
        <v>38</v>
      </c>
      <c r="G399" s="51"/>
      <c r="I399" s="52"/>
    </row>
    <row r="400" s="5" customFormat="1" ht="18" customHeight="1">
      <c r="A400" s="47">
        <f t="shared" si="72"/>
        <v>5</v>
      </c>
      <c r="B400" s="48">
        <v>21303</v>
      </c>
      <c r="C400" s="53" t="s">
        <v>439</v>
      </c>
      <c r="D400" s="50">
        <f>SUM(XFD401:XFD414)</f>
        <v>3425</v>
      </c>
      <c r="E400" s="50">
        <f>SUM(XFD401:XFD414)</f>
        <v>6505</v>
      </c>
      <c r="F400" s="50">
        <f>SUM(XFD401:XFD414)</f>
        <v>3080</v>
      </c>
      <c r="G400" s="51"/>
      <c r="I400" s="52"/>
    </row>
    <row r="401" s="5" customFormat="1" ht="45" customHeight="1">
      <c r="A401" s="54">
        <f t="shared" si="72"/>
        <v>7</v>
      </c>
      <c r="B401" s="48">
        <v>2130301</v>
      </c>
      <c r="C401" s="55" t="s">
        <v>130</v>
      </c>
      <c r="D401" s="50">
        <v>378</v>
      </c>
      <c r="E401" s="50">
        <v>425</v>
      </c>
      <c r="F401" s="50">
        <f t="shared" ref="F401:F414" si="74">XFD401-XFD401</f>
        <v>47</v>
      </c>
      <c r="G401" s="51"/>
      <c r="I401" s="52"/>
    </row>
    <row r="402" s="5" customFormat="1" ht="33" customHeight="1">
      <c r="A402" s="54">
        <f t="shared" si="72"/>
        <v>7</v>
      </c>
      <c r="B402" s="48">
        <v>2130304</v>
      </c>
      <c r="C402" s="55" t="s">
        <v>440</v>
      </c>
      <c r="D402" s="50">
        <v>811</v>
      </c>
      <c r="E402" s="50">
        <v>838</v>
      </c>
      <c r="F402" s="50">
        <f t="shared" si="74"/>
        <v>27</v>
      </c>
      <c r="G402" s="51"/>
      <c r="I402" s="52"/>
    </row>
    <row r="403" s="5" customFormat="1" ht="78" customHeight="1">
      <c r="A403" s="54">
        <f t="shared" si="72"/>
        <v>7</v>
      </c>
      <c r="B403" s="48">
        <v>2130305</v>
      </c>
      <c r="C403" s="55" t="s">
        <v>441</v>
      </c>
      <c r="D403" s="50">
        <v>1000</v>
      </c>
      <c r="E403" s="50">
        <v>3307</v>
      </c>
      <c r="F403" s="50">
        <f t="shared" si="74"/>
        <v>2307</v>
      </c>
      <c r="G403" s="51"/>
      <c r="I403" s="56"/>
    </row>
    <row r="404" s="5" customFormat="1" ht="95" customHeight="1">
      <c r="A404" s="54">
        <f t="shared" si="72"/>
        <v>7</v>
      </c>
      <c r="B404" s="48">
        <v>2130306</v>
      </c>
      <c r="C404" s="55" t="s">
        <v>442</v>
      </c>
      <c r="D404" s="50">
        <v>860</v>
      </c>
      <c r="E404" s="50">
        <v>925</v>
      </c>
      <c r="F404" s="50">
        <f t="shared" si="74"/>
        <v>65</v>
      </c>
      <c r="G404" s="51"/>
      <c r="H404" s="5"/>
      <c r="I404" s="56"/>
    </row>
    <row r="405" s="5" customFormat="1" ht="51" customHeight="1">
      <c r="A405" s="54">
        <f t="shared" si="72"/>
        <v>7</v>
      </c>
      <c r="B405" s="48">
        <v>2130309</v>
      </c>
      <c r="C405" s="55" t="s">
        <v>443</v>
      </c>
      <c r="D405" s="50">
        <v>108</v>
      </c>
      <c r="E405" s="50">
        <v>84</v>
      </c>
      <c r="F405" s="50">
        <f t="shared" si="74"/>
        <v>-24</v>
      </c>
      <c r="G405" s="51"/>
      <c r="I405" s="52"/>
    </row>
    <row r="406" s="5" customFormat="1" ht="21" customHeight="1">
      <c r="A406" s="54">
        <f t="shared" si="72"/>
        <v>7</v>
      </c>
      <c r="B406" s="48">
        <v>2130310</v>
      </c>
      <c r="C406" s="55" t="s">
        <v>444</v>
      </c>
      <c r="D406" s="50">
        <v>0</v>
      </c>
      <c r="E406" s="50">
        <v>6</v>
      </c>
      <c r="F406" s="50">
        <f t="shared" si="74"/>
        <v>6</v>
      </c>
      <c r="G406" s="51"/>
      <c r="I406" s="52"/>
    </row>
    <row r="407" s="5" customFormat="1" ht="62" customHeight="1">
      <c r="A407" s="54">
        <f t="shared" si="72"/>
        <v>7</v>
      </c>
      <c r="B407" s="48">
        <v>2130311</v>
      </c>
      <c r="C407" s="55" t="s">
        <v>445</v>
      </c>
      <c r="D407" s="50">
        <v>0</v>
      </c>
      <c r="E407" s="50">
        <v>138</v>
      </c>
      <c r="F407" s="50">
        <f t="shared" si="74"/>
        <v>138</v>
      </c>
      <c r="G407" s="51"/>
      <c r="I407" s="52"/>
    </row>
    <row r="408" s="5" customFormat="1" ht="39" customHeight="1">
      <c r="A408" s="54">
        <f t="shared" si="72"/>
        <v>7</v>
      </c>
      <c r="B408" s="48">
        <v>2130313</v>
      </c>
      <c r="C408" s="55" t="s">
        <v>446</v>
      </c>
      <c r="D408" s="50">
        <v>55</v>
      </c>
      <c r="E408" s="50">
        <v>55</v>
      </c>
      <c r="F408" s="50">
        <f t="shared" si="74"/>
        <v>0</v>
      </c>
      <c r="G408" s="51"/>
      <c r="H408" s="5"/>
      <c r="I408" s="56"/>
    </row>
    <row r="409" s="5" customFormat="1" ht="39" customHeight="1">
      <c r="A409" s="54">
        <f t="shared" si="72"/>
        <v>7</v>
      </c>
      <c r="B409" s="48">
        <v>2130314</v>
      </c>
      <c r="C409" s="55" t="s">
        <v>447</v>
      </c>
      <c r="D409" s="50">
        <v>50</v>
      </c>
      <c r="E409" s="50">
        <v>375</v>
      </c>
      <c r="F409" s="50">
        <f t="shared" si="74"/>
        <v>325</v>
      </c>
      <c r="G409" s="51"/>
      <c r="I409" s="52"/>
    </row>
    <row r="410" s="5" customFormat="1" ht="18" customHeight="1">
      <c r="A410" s="54">
        <f t="shared" si="72"/>
        <v>7</v>
      </c>
      <c r="B410" s="48">
        <v>2130316</v>
      </c>
      <c r="C410" s="55" t="s">
        <v>448</v>
      </c>
      <c r="D410" s="50">
        <v>0</v>
      </c>
      <c r="E410" s="50">
        <v>41</v>
      </c>
      <c r="F410" s="50">
        <f t="shared" si="74"/>
        <v>41</v>
      </c>
      <c r="G410" s="51"/>
      <c r="I410" s="52"/>
    </row>
    <row r="411" s="5" customFormat="1" ht="18" customHeight="1">
      <c r="A411" s="54">
        <f t="shared" si="72"/>
        <v>7</v>
      </c>
      <c r="B411" s="48">
        <v>2130317</v>
      </c>
      <c r="C411" s="55" t="s">
        <v>449</v>
      </c>
      <c r="D411" s="50">
        <v>94</v>
      </c>
      <c r="E411" s="50">
        <v>101</v>
      </c>
      <c r="F411" s="50">
        <f t="shared" si="74"/>
        <v>7</v>
      </c>
      <c r="G411" s="51"/>
      <c r="I411" s="52"/>
    </row>
    <row r="412" s="5" customFormat="1" ht="40" customHeight="1">
      <c r="A412" s="54">
        <f t="shared" si="72"/>
        <v>7</v>
      </c>
      <c r="B412" s="48">
        <v>2130321</v>
      </c>
      <c r="C412" s="55" t="s">
        <v>450</v>
      </c>
      <c r="D412" s="50">
        <v>30</v>
      </c>
      <c r="E412" s="50">
        <v>40</v>
      </c>
      <c r="F412" s="50">
        <f t="shared" si="74"/>
        <v>10</v>
      </c>
      <c r="G412" s="51"/>
      <c r="I412" s="52"/>
    </row>
    <row r="413" s="5" customFormat="1" ht="18" customHeight="1">
      <c r="A413" s="54">
        <f t="shared" si="72"/>
        <v>7</v>
      </c>
      <c r="B413" s="48">
        <v>2130334</v>
      </c>
      <c r="C413" s="55" t="s">
        <v>451</v>
      </c>
      <c r="D413" s="50">
        <v>39</v>
      </c>
      <c r="E413" s="50">
        <v>42</v>
      </c>
      <c r="F413" s="50">
        <f t="shared" si="74"/>
        <v>3</v>
      </c>
      <c r="G413" s="51"/>
      <c r="I413" s="52"/>
    </row>
    <row r="414" s="5" customFormat="1" ht="39" customHeight="1">
      <c r="A414" s="54">
        <f t="shared" si="72"/>
        <v>7</v>
      </c>
      <c r="B414" s="48">
        <v>2130399</v>
      </c>
      <c r="C414" s="55" t="s">
        <v>452</v>
      </c>
      <c r="D414" s="50">
        <v>0</v>
      </c>
      <c r="E414" s="50">
        <v>128</v>
      </c>
      <c r="F414" s="50">
        <f t="shared" si="74"/>
        <v>128</v>
      </c>
      <c r="G414" s="51"/>
      <c r="I414" s="52"/>
    </row>
    <row r="415" s="5" customFormat="1" ht="18" customHeight="1">
      <c r="A415" s="47">
        <f t="shared" si="72"/>
        <v>5</v>
      </c>
      <c r="B415" s="48">
        <v>21305</v>
      </c>
      <c r="C415" s="53" t="s">
        <v>453</v>
      </c>
      <c r="D415" s="50">
        <f>SUM(XFD416:XFD418)</f>
        <v>359</v>
      </c>
      <c r="E415" s="50">
        <f>SUM(XFD416:XFD418)</f>
        <v>639</v>
      </c>
      <c r="F415" s="50">
        <f>SUM(XFD416:XFD418)</f>
        <v>280</v>
      </c>
      <c r="G415" s="51"/>
      <c r="I415" s="52"/>
    </row>
    <row r="416" s="5" customFormat="1" ht="53" customHeight="1">
      <c r="A416" s="54">
        <f t="shared" si="72"/>
        <v>7</v>
      </c>
      <c r="B416" s="48">
        <v>2130501</v>
      </c>
      <c r="C416" s="55" t="s">
        <v>130</v>
      </c>
      <c r="D416" s="50">
        <v>269</v>
      </c>
      <c r="E416" s="50">
        <v>269</v>
      </c>
      <c r="F416" s="50">
        <f t="shared" ref="F416:F418" si="75">XFD416-XFD416</f>
        <v>0</v>
      </c>
      <c r="G416" s="51"/>
      <c r="I416" s="52"/>
    </row>
    <row r="417" s="5" customFormat="1" ht="18" customHeight="1">
      <c r="A417" s="54">
        <f t="shared" si="72"/>
        <v>7</v>
      </c>
      <c r="B417" s="48">
        <v>2130502</v>
      </c>
      <c r="C417" s="55" t="s">
        <v>131</v>
      </c>
      <c r="D417" s="50">
        <v>90</v>
      </c>
      <c r="E417" s="50">
        <v>90</v>
      </c>
      <c r="F417" s="50">
        <f t="shared" si="75"/>
        <v>0</v>
      </c>
      <c r="G417" s="51"/>
      <c r="I417" s="52"/>
    </row>
    <row r="418" s="5" customFormat="1" ht="18" customHeight="1">
      <c r="A418" s="54">
        <f t="shared" si="72"/>
        <v>7</v>
      </c>
      <c r="B418" s="48">
        <v>2130599</v>
      </c>
      <c r="C418" s="55" t="s">
        <v>454</v>
      </c>
      <c r="D418" s="50">
        <v>0</v>
      </c>
      <c r="E418" s="50">
        <v>280</v>
      </c>
      <c r="F418" s="50">
        <f t="shared" si="75"/>
        <v>280</v>
      </c>
      <c r="G418" s="51"/>
      <c r="I418" s="52"/>
    </row>
    <row r="419" s="5" customFormat="1" ht="18" customHeight="1">
      <c r="A419" s="47">
        <f t="shared" si="72"/>
        <v>5</v>
      </c>
      <c r="B419" s="48">
        <v>21307</v>
      </c>
      <c r="C419" s="53" t="s">
        <v>455</v>
      </c>
      <c r="D419" s="50">
        <f>SUM(XFD420)</f>
        <v>25</v>
      </c>
      <c r="E419" s="50">
        <f>SUM(XFD420)</f>
        <v>25</v>
      </c>
      <c r="F419" s="50">
        <f>SUM(XFD420)</f>
        <v>0</v>
      </c>
      <c r="G419" s="51"/>
      <c r="I419" s="52"/>
    </row>
    <row r="420" s="5" customFormat="1" ht="31" customHeight="1">
      <c r="A420" s="54">
        <f t="shared" si="72"/>
        <v>7</v>
      </c>
      <c r="B420" s="48">
        <v>2130799</v>
      </c>
      <c r="C420" s="55" t="s">
        <v>456</v>
      </c>
      <c r="D420" s="50">
        <v>25</v>
      </c>
      <c r="E420" s="50">
        <v>25</v>
      </c>
      <c r="F420" s="50">
        <f>XFD420-XFD420</f>
        <v>0</v>
      </c>
      <c r="G420" s="51"/>
      <c r="H420" s="5"/>
      <c r="I420" s="56"/>
    </row>
    <row r="421" s="5" customFormat="1" ht="18" customHeight="1">
      <c r="A421" s="47">
        <f t="shared" si="72"/>
        <v>5</v>
      </c>
      <c r="B421" s="48">
        <v>21308</v>
      </c>
      <c r="C421" s="53" t="s">
        <v>457</v>
      </c>
      <c r="D421" s="50">
        <f>SUM(XFD422:XFD423)</f>
        <v>119</v>
      </c>
      <c r="E421" s="50">
        <f>SUM(XFD422:XFD423)</f>
        <v>431</v>
      </c>
      <c r="F421" s="50">
        <f>SUM(XFD422:XFD423)</f>
        <v>312</v>
      </c>
      <c r="G421" s="51"/>
      <c r="I421" s="52"/>
    </row>
    <row r="422" s="5" customFormat="1" ht="18" customHeight="1">
      <c r="A422" s="54">
        <f t="shared" si="72"/>
        <v>7</v>
      </c>
      <c r="B422" s="48">
        <v>2130804</v>
      </c>
      <c r="C422" s="55" t="s">
        <v>458</v>
      </c>
      <c r="D422" s="50">
        <v>119</v>
      </c>
      <c r="E422" s="50">
        <v>236</v>
      </c>
      <c r="F422" s="50">
        <f t="shared" ref="F422:F423" si="76">XFD422-XFD422</f>
        <v>117</v>
      </c>
      <c r="G422" s="51"/>
      <c r="I422" s="52"/>
    </row>
    <row r="423" s="5" customFormat="1" ht="18" customHeight="1">
      <c r="A423" s="54">
        <f t="shared" si="72"/>
        <v>7</v>
      </c>
      <c r="B423" s="48">
        <v>2130899</v>
      </c>
      <c r="C423" s="55" t="s">
        <v>459</v>
      </c>
      <c r="D423" s="50">
        <v>0</v>
      </c>
      <c r="E423" s="50">
        <v>195</v>
      </c>
      <c r="F423" s="50">
        <f t="shared" si="76"/>
        <v>195</v>
      </c>
      <c r="G423" s="51"/>
      <c r="I423" s="52"/>
    </row>
    <row r="424" s="5" customFormat="1" ht="18" customHeight="1">
      <c r="A424" s="47">
        <f t="shared" si="72"/>
        <v>5</v>
      </c>
      <c r="B424" s="48">
        <v>21399</v>
      </c>
      <c r="C424" s="53" t="s">
        <v>460</v>
      </c>
      <c r="D424" s="50">
        <f>SUM(XFD425)</f>
        <v>1100</v>
      </c>
      <c r="E424" s="50">
        <f>SUM(XFD425)</f>
        <v>630</v>
      </c>
      <c r="F424" s="50">
        <f>SUM(XFD425)</f>
        <v>-470</v>
      </c>
      <c r="G424" s="51"/>
      <c r="I424" s="52"/>
    </row>
    <row r="425" s="5" customFormat="1" ht="36" customHeight="1">
      <c r="A425" s="54">
        <f t="shared" si="72"/>
        <v>7</v>
      </c>
      <c r="B425" s="48">
        <v>2139999</v>
      </c>
      <c r="C425" s="55" t="s">
        <v>460</v>
      </c>
      <c r="D425" s="50">
        <v>1100</v>
      </c>
      <c r="E425" s="50">
        <v>630</v>
      </c>
      <c r="F425" s="50">
        <f>XFD425-XFD425</f>
        <v>-470</v>
      </c>
      <c r="G425" s="51"/>
      <c r="I425" s="52"/>
    </row>
    <row r="426" s="5" customFormat="1" ht="18" customHeight="1">
      <c r="A426" s="47">
        <f t="shared" si="72"/>
        <v>3</v>
      </c>
      <c r="B426" s="48">
        <v>214</v>
      </c>
      <c r="C426" s="49" t="s">
        <v>461</v>
      </c>
      <c r="D426" s="50">
        <f>XFD427+XFD436+XFD438+XFD441</f>
        <v>10131</v>
      </c>
      <c r="E426" s="50">
        <f>XFD427+XFD436+XFD438+XFD441</f>
        <v>21905</v>
      </c>
      <c r="F426" s="50">
        <f>XFD427+XFD436+XFD438+XFD441</f>
        <v>11774</v>
      </c>
      <c r="G426" s="51"/>
      <c r="I426" s="52"/>
    </row>
    <row r="427" s="5" customFormat="1" ht="18" customHeight="1">
      <c r="A427" s="47">
        <f t="shared" si="72"/>
        <v>5</v>
      </c>
      <c r="B427" s="48">
        <v>21401</v>
      </c>
      <c r="C427" s="53" t="s">
        <v>462</v>
      </c>
      <c r="D427" s="50">
        <f>SUM(XFD428:XFD435)</f>
        <v>9561</v>
      </c>
      <c r="E427" s="50">
        <f>SUM(XFD428:XFD435)</f>
        <v>15968</v>
      </c>
      <c r="F427" s="50">
        <f>SUM(XFD428:XFD435)</f>
        <v>6407</v>
      </c>
      <c r="G427" s="51"/>
      <c r="I427" s="52"/>
    </row>
    <row r="428" s="5" customFormat="1" ht="37" customHeight="1">
      <c r="A428" s="54">
        <f t="shared" si="72"/>
        <v>7</v>
      </c>
      <c r="B428" s="48">
        <v>2140101</v>
      </c>
      <c r="C428" s="55" t="s">
        <v>130</v>
      </c>
      <c r="D428" s="50">
        <v>1493</v>
      </c>
      <c r="E428" s="50">
        <v>1420</v>
      </c>
      <c r="F428" s="50">
        <f t="shared" ref="F428:F435" si="77">XFD428-XFD428</f>
        <v>-73</v>
      </c>
      <c r="G428" s="51"/>
      <c r="I428" s="52"/>
    </row>
    <row r="429" s="5" customFormat="1" ht="37" customHeight="1">
      <c r="A429" s="54">
        <f t="shared" si="72"/>
        <v>7</v>
      </c>
      <c r="B429" s="48">
        <v>2140102</v>
      </c>
      <c r="C429" s="55" t="s">
        <v>131</v>
      </c>
      <c r="D429" s="50">
        <v>152</v>
      </c>
      <c r="E429" s="50">
        <v>109</v>
      </c>
      <c r="F429" s="50">
        <f t="shared" si="77"/>
        <v>-43</v>
      </c>
      <c r="G429" s="51"/>
      <c r="I429" s="52"/>
    </row>
    <row r="430" s="5" customFormat="1" ht="18" customHeight="1">
      <c r="A430" s="54">
        <f t="shared" si="72"/>
        <v>7</v>
      </c>
      <c r="B430" s="48">
        <v>2140104</v>
      </c>
      <c r="C430" s="55" t="s">
        <v>463</v>
      </c>
      <c r="D430" s="50">
        <v>4826</v>
      </c>
      <c r="E430" s="50">
        <v>10616</v>
      </c>
      <c r="F430" s="50">
        <f t="shared" si="77"/>
        <v>5790</v>
      </c>
      <c r="G430" s="51"/>
      <c r="I430" s="52"/>
    </row>
    <row r="431" s="5" customFormat="1" ht="18" customHeight="1">
      <c r="A431" s="54">
        <f t="shared" si="72"/>
        <v>7</v>
      </c>
      <c r="B431" s="48">
        <v>2140110</v>
      </c>
      <c r="C431" s="55" t="s">
        <v>464</v>
      </c>
      <c r="D431" s="50">
        <v>1119</v>
      </c>
      <c r="E431" s="50">
        <v>1119</v>
      </c>
      <c r="F431" s="50">
        <f t="shared" si="77"/>
        <v>0</v>
      </c>
      <c r="G431" s="51"/>
      <c r="I431" s="52"/>
    </row>
    <row r="432" s="5" customFormat="1" ht="90" customHeight="1">
      <c r="A432" s="54">
        <f t="shared" si="72"/>
        <v>7</v>
      </c>
      <c r="B432" s="48">
        <v>2140112</v>
      </c>
      <c r="C432" s="55" t="s">
        <v>465</v>
      </c>
      <c r="D432" s="50">
        <v>1822</v>
      </c>
      <c r="E432" s="50">
        <v>1695</v>
      </c>
      <c r="F432" s="50">
        <f t="shared" si="77"/>
        <v>-127</v>
      </c>
      <c r="G432" s="51"/>
      <c r="I432" s="52"/>
    </row>
    <row r="433" s="5" customFormat="1" ht="18" customHeight="1">
      <c r="A433" s="54">
        <f t="shared" si="72"/>
        <v>7</v>
      </c>
      <c r="B433" s="48">
        <v>2140123</v>
      </c>
      <c r="C433" s="55" t="s">
        <v>466</v>
      </c>
      <c r="D433" s="50">
        <v>0</v>
      </c>
      <c r="E433" s="50">
        <v>44</v>
      </c>
      <c r="F433" s="50">
        <f t="shared" si="77"/>
        <v>44</v>
      </c>
      <c r="G433" s="51"/>
      <c r="I433" s="52"/>
    </row>
    <row r="434" s="5" customFormat="1" ht="18" customHeight="1">
      <c r="A434" s="54">
        <f t="shared" si="72"/>
        <v>7</v>
      </c>
      <c r="B434" s="48">
        <v>2140136</v>
      </c>
      <c r="C434" s="55" t="s">
        <v>467</v>
      </c>
      <c r="D434" s="50">
        <v>80</v>
      </c>
      <c r="E434" s="50">
        <v>80</v>
      </c>
      <c r="F434" s="50">
        <f t="shared" si="77"/>
        <v>0</v>
      </c>
      <c r="G434" s="51"/>
      <c r="I434" s="52"/>
    </row>
    <row r="435" s="5" customFormat="1" ht="18" customHeight="1">
      <c r="A435" s="54">
        <f t="shared" si="72"/>
        <v>7</v>
      </c>
      <c r="B435" s="48">
        <v>2140199</v>
      </c>
      <c r="C435" s="55" t="s">
        <v>468</v>
      </c>
      <c r="D435" s="50">
        <v>69</v>
      </c>
      <c r="E435" s="50">
        <v>885</v>
      </c>
      <c r="F435" s="50">
        <f t="shared" si="77"/>
        <v>816</v>
      </c>
      <c r="G435" s="51"/>
      <c r="I435" s="52"/>
    </row>
    <row r="436" s="5" customFormat="1" ht="18" customHeight="1">
      <c r="A436" s="47">
        <f t="shared" si="72"/>
        <v>5</v>
      </c>
      <c r="B436" s="48">
        <v>21402</v>
      </c>
      <c r="C436" s="53" t="s">
        <v>469</v>
      </c>
      <c r="D436" s="50">
        <f>SUM(XFD437)</f>
        <v>0</v>
      </c>
      <c r="E436" s="50">
        <f>SUM(XFD437)</f>
        <v>60</v>
      </c>
      <c r="F436" s="50">
        <f>SUM(XFD437)</f>
        <v>60</v>
      </c>
      <c r="G436" s="51"/>
      <c r="I436" s="52"/>
    </row>
    <row r="437" s="5" customFormat="1" ht="33" customHeight="1">
      <c r="A437" s="54">
        <f t="shared" si="72"/>
        <v>7</v>
      </c>
      <c r="B437" s="48">
        <v>2140299</v>
      </c>
      <c r="C437" s="55" t="s">
        <v>470</v>
      </c>
      <c r="D437" s="50">
        <v>0</v>
      </c>
      <c r="E437" s="50">
        <v>60</v>
      </c>
      <c r="F437" s="50">
        <f>XFD437-XFD437</f>
        <v>60</v>
      </c>
      <c r="G437" s="51"/>
      <c r="I437" s="52"/>
    </row>
    <row r="438" s="5" customFormat="1" ht="18" customHeight="1">
      <c r="A438" s="47">
        <f t="shared" si="72"/>
        <v>5</v>
      </c>
      <c r="B438" s="48">
        <v>21405</v>
      </c>
      <c r="C438" s="53" t="s">
        <v>471</v>
      </c>
      <c r="D438" s="50">
        <f>SUM(XFD439:XFD440)</f>
        <v>7</v>
      </c>
      <c r="E438" s="50">
        <f>SUM(XFD439:XFD440)</f>
        <v>57</v>
      </c>
      <c r="F438" s="50">
        <f>SUM(XFD439:XFD440)</f>
        <v>50</v>
      </c>
      <c r="G438" s="51"/>
      <c r="I438" s="52"/>
    </row>
    <row r="439" s="5" customFormat="1" ht="18" customHeight="1">
      <c r="A439" s="54">
        <f t="shared" si="72"/>
        <v>7</v>
      </c>
      <c r="B439" s="48">
        <v>2140501</v>
      </c>
      <c r="C439" s="55" t="s">
        <v>130</v>
      </c>
      <c r="D439" s="50">
        <v>0</v>
      </c>
      <c r="E439" s="50">
        <v>50</v>
      </c>
      <c r="F439" s="50">
        <f t="shared" ref="F439:F440" si="78">XFD439-XFD439</f>
        <v>50</v>
      </c>
      <c r="G439" s="51"/>
      <c r="I439" s="52"/>
    </row>
    <row r="440" s="5" customFormat="1" ht="18" customHeight="1">
      <c r="A440" s="54">
        <f t="shared" si="72"/>
        <v>7</v>
      </c>
      <c r="B440" s="48">
        <v>2140504</v>
      </c>
      <c r="C440" s="55" t="s">
        <v>472</v>
      </c>
      <c r="D440" s="50">
        <v>7</v>
      </c>
      <c r="E440" s="50">
        <v>7</v>
      </c>
      <c r="F440" s="50">
        <f t="shared" si="78"/>
        <v>0</v>
      </c>
      <c r="G440" s="51"/>
      <c r="I440" s="52"/>
    </row>
    <row r="441" s="5" customFormat="1" ht="18" customHeight="1">
      <c r="A441" s="47">
        <f t="shared" si="72"/>
        <v>5</v>
      </c>
      <c r="B441" s="48">
        <v>21499</v>
      </c>
      <c r="C441" s="53" t="s">
        <v>473</v>
      </c>
      <c r="D441" s="50">
        <f>SUM(XFD442:XFD443)</f>
        <v>563</v>
      </c>
      <c r="E441" s="50">
        <f>SUM(#REF!)</f>
        <v>5820</v>
      </c>
      <c r="F441" s="50">
        <f>SUM(#REF!)</f>
        <v>5257</v>
      </c>
      <c r="G441" s="51"/>
      <c r="I441" s="52"/>
    </row>
    <row r="442" s="5" customFormat="1" ht="18" customHeight="1">
      <c r="A442" s="54">
        <f t="shared" si="72"/>
        <v>7</v>
      </c>
      <c r="B442" s="48">
        <v>2149901</v>
      </c>
      <c r="C442" s="55" t="s">
        <v>474</v>
      </c>
      <c r="D442" s="50">
        <v>0</v>
      </c>
      <c r="E442" s="50">
        <v>772</v>
      </c>
      <c r="F442" s="50">
        <f t="shared" ref="F442:F443" si="79">XFD442-XFD442</f>
        <v>772</v>
      </c>
      <c r="G442" s="51"/>
      <c r="I442" s="52"/>
    </row>
    <row r="443" s="5" customFormat="1" ht="18" customHeight="1">
      <c r="A443" s="54">
        <f t="shared" si="72"/>
        <v>7</v>
      </c>
      <c r="B443" s="48">
        <v>2149999</v>
      </c>
      <c r="C443" s="55" t="s">
        <v>473</v>
      </c>
      <c r="D443" s="50">
        <v>563</v>
      </c>
      <c r="E443" s="50">
        <v>5048</v>
      </c>
      <c r="F443" s="50">
        <f t="shared" si="79"/>
        <v>4485</v>
      </c>
      <c r="G443" s="51"/>
      <c r="I443" s="52"/>
    </row>
    <row r="444" s="5" customFormat="1" ht="18" customHeight="1">
      <c r="A444" s="47">
        <f t="shared" si="72"/>
        <v>3</v>
      </c>
      <c r="B444" s="48">
        <v>215</v>
      </c>
      <c r="C444" s="49" t="s">
        <v>475</v>
      </c>
      <c r="D444" s="50">
        <f>+XFD445+XFD447+XFD451+XFD454</f>
        <v>8954</v>
      </c>
      <c r="E444" s="50">
        <f>+XFD445+XFD447+XFD451+XFD454</f>
        <v>13284</v>
      </c>
      <c r="F444" s="50">
        <f>+XFD445+XFD447+XFD451+XFD454</f>
        <v>4330</v>
      </c>
      <c r="G444" s="51"/>
      <c r="I444" s="52"/>
    </row>
    <row r="445" s="5" customFormat="1" ht="18" customHeight="1">
      <c r="A445" s="47">
        <f t="shared" si="72"/>
        <v>5</v>
      </c>
      <c r="B445" s="48">
        <v>21502</v>
      </c>
      <c r="C445" s="53" t="s">
        <v>476</v>
      </c>
      <c r="D445" s="50">
        <f>SUM(XFD446)</f>
        <v>1550</v>
      </c>
      <c r="E445" s="50">
        <f>SUM(XFD446)</f>
        <v>2673</v>
      </c>
      <c r="F445" s="50">
        <f>SUM(XFD446)</f>
        <v>1123</v>
      </c>
      <c r="G445" s="51"/>
      <c r="I445" s="52"/>
    </row>
    <row r="446" s="5" customFormat="1" ht="18" customHeight="1">
      <c r="A446" s="54">
        <f t="shared" si="72"/>
        <v>7</v>
      </c>
      <c r="B446" s="48">
        <v>2150299</v>
      </c>
      <c r="C446" s="55" t="s">
        <v>477</v>
      </c>
      <c r="D446" s="50">
        <v>1550</v>
      </c>
      <c r="E446" s="50">
        <v>2673</v>
      </c>
      <c r="F446" s="50">
        <f>XFD446-XFD446</f>
        <v>1123</v>
      </c>
      <c r="G446" s="51"/>
      <c r="I446" s="52"/>
    </row>
    <row r="447" s="5" customFormat="1" ht="18" customHeight="1">
      <c r="A447" s="47">
        <f t="shared" si="72"/>
        <v>5</v>
      </c>
      <c r="B447" s="48">
        <v>21505</v>
      </c>
      <c r="C447" s="53" t="s">
        <v>478</v>
      </c>
      <c r="D447" s="50">
        <f>SUM(XFD448:XFD450)</f>
        <v>570</v>
      </c>
      <c r="E447" s="50">
        <f>SUM(XFD448:XFD450)</f>
        <v>556</v>
      </c>
      <c r="F447" s="50">
        <f>SUM(XFD448:XFD450)</f>
        <v>-14</v>
      </c>
      <c r="G447" s="51"/>
      <c r="I447" s="52"/>
    </row>
    <row r="448" s="5" customFormat="1" ht="37" customHeight="1">
      <c r="A448" s="54">
        <f t="shared" si="72"/>
        <v>7</v>
      </c>
      <c r="B448" s="48">
        <v>2150501</v>
      </c>
      <c r="C448" s="55" t="s">
        <v>130</v>
      </c>
      <c r="D448" s="50">
        <v>516</v>
      </c>
      <c r="E448" s="50">
        <v>482</v>
      </c>
      <c r="F448" s="50">
        <f t="shared" ref="F448:F450" si="80">XFD448-XFD448</f>
        <v>-34</v>
      </c>
      <c r="G448" s="51"/>
      <c r="I448" s="52"/>
    </row>
    <row r="449" s="5" customFormat="1" ht="18" customHeight="1">
      <c r="A449" s="54">
        <f t="shared" si="72"/>
        <v>7</v>
      </c>
      <c r="B449" s="48">
        <v>2150502</v>
      </c>
      <c r="C449" s="55" t="s">
        <v>131</v>
      </c>
      <c r="D449" s="50">
        <v>54</v>
      </c>
      <c r="E449" s="50">
        <v>54</v>
      </c>
      <c r="F449" s="50">
        <f t="shared" si="80"/>
        <v>0</v>
      </c>
      <c r="G449" s="51"/>
      <c r="I449" s="52"/>
    </row>
    <row r="450" s="5" customFormat="1" ht="18" customHeight="1">
      <c r="A450" s="54">
        <f t="shared" si="72"/>
        <v>7</v>
      </c>
      <c r="B450" s="48">
        <v>2150599</v>
      </c>
      <c r="C450" s="55" t="s">
        <v>479</v>
      </c>
      <c r="D450" s="50">
        <v>0</v>
      </c>
      <c r="E450" s="50">
        <v>20</v>
      </c>
      <c r="F450" s="50">
        <f t="shared" si="80"/>
        <v>20</v>
      </c>
      <c r="G450" s="51"/>
      <c r="I450" s="52"/>
    </row>
    <row r="451" s="5" customFormat="1" ht="18" customHeight="1">
      <c r="A451" s="47">
        <f t="shared" si="72"/>
        <v>5</v>
      </c>
      <c r="B451" s="48">
        <v>21507</v>
      </c>
      <c r="C451" s="53" t="s">
        <v>480</v>
      </c>
      <c r="D451" s="50">
        <f>SUM(XFD452:XFD453)</f>
        <v>302</v>
      </c>
      <c r="E451" s="50">
        <f>SUM(XFD452:XFD453)</f>
        <v>306</v>
      </c>
      <c r="F451" s="50">
        <f>SUM(XFD452:XFD453)</f>
        <v>4</v>
      </c>
      <c r="G451" s="51"/>
      <c r="I451" s="52"/>
    </row>
    <row r="452" s="5" customFormat="1" ht="39" customHeight="1">
      <c r="A452" s="54">
        <f t="shared" si="72"/>
        <v>7</v>
      </c>
      <c r="B452" s="48">
        <v>2150701</v>
      </c>
      <c r="C452" s="55" t="s">
        <v>130</v>
      </c>
      <c r="D452" s="50">
        <v>293</v>
      </c>
      <c r="E452" s="50">
        <v>297</v>
      </c>
      <c r="F452" s="50">
        <f t="shared" ref="F452:F453" si="81">XFD452-XFD452</f>
        <v>4</v>
      </c>
      <c r="G452" s="51"/>
      <c r="I452" s="52"/>
    </row>
    <row r="453" s="5" customFormat="1" ht="18" customHeight="1">
      <c r="A453" s="54">
        <f t="shared" si="72"/>
        <v>7</v>
      </c>
      <c r="B453" s="48">
        <v>2150702</v>
      </c>
      <c r="C453" s="55" t="s">
        <v>131</v>
      </c>
      <c r="D453" s="50">
        <v>9</v>
      </c>
      <c r="E453" s="50">
        <v>9</v>
      </c>
      <c r="F453" s="50">
        <f t="shared" si="81"/>
        <v>0</v>
      </c>
      <c r="G453" s="51"/>
      <c r="I453" s="52"/>
    </row>
    <row r="454" s="5" customFormat="1" ht="18" customHeight="1">
      <c r="A454" s="47">
        <f t="shared" ref="A454:A517" si="82">LEN(XFD454)</f>
        <v>5</v>
      </c>
      <c r="B454" s="48">
        <v>21508</v>
      </c>
      <c r="C454" s="53" t="s">
        <v>481</v>
      </c>
      <c r="D454" s="50">
        <f>SUM(XFD455)</f>
        <v>6532</v>
      </c>
      <c r="E454" s="50">
        <f>SUM(XFD455)</f>
        <v>9749</v>
      </c>
      <c r="F454" s="50">
        <f>SUM(XFD455)</f>
        <v>3217</v>
      </c>
      <c r="G454" s="51"/>
      <c r="I454" s="52"/>
    </row>
    <row r="455" s="5" customFormat="1" ht="120" customHeight="1">
      <c r="A455" s="54">
        <f t="shared" si="82"/>
        <v>7</v>
      </c>
      <c r="B455" s="48">
        <v>2150805</v>
      </c>
      <c r="C455" s="55" t="s">
        <v>482</v>
      </c>
      <c r="D455" s="50">
        <v>6532</v>
      </c>
      <c r="E455" s="50">
        <v>9749</v>
      </c>
      <c r="F455" s="50">
        <f>XFD455-XFD455</f>
        <v>3217</v>
      </c>
      <c r="G455" s="51"/>
      <c r="I455" s="52"/>
    </row>
    <row r="456" s="5" customFormat="1" ht="18" customHeight="1">
      <c r="A456" s="47">
        <f t="shared" si="82"/>
        <v>3</v>
      </c>
      <c r="B456" s="48">
        <v>216</v>
      </c>
      <c r="C456" s="49" t="s">
        <v>483</v>
      </c>
      <c r="D456" s="50">
        <f>XFD457+XFD462+XFD464</f>
        <v>3257</v>
      </c>
      <c r="E456" s="50">
        <f>#REF!+#REF!+#REF!</f>
        <v>7315</v>
      </c>
      <c r="F456" s="50">
        <f>#REF!+#REF!+#REF!</f>
        <v>4058</v>
      </c>
      <c r="G456" s="51"/>
      <c r="I456" s="52"/>
    </row>
    <row r="457" s="5" customFormat="1" ht="21" customHeight="1">
      <c r="A457" s="47">
        <f t="shared" si="82"/>
        <v>5</v>
      </c>
      <c r="B457" s="48">
        <v>21602</v>
      </c>
      <c r="C457" s="53" t="s">
        <v>484</v>
      </c>
      <c r="D457" s="50">
        <f>SUM(XFD458:XFD461)</f>
        <v>1319</v>
      </c>
      <c r="E457" s="50">
        <f>SUM(XFD458:XFD461)</f>
        <v>4568</v>
      </c>
      <c r="F457" s="50">
        <f>SUM(XFD458:XFD461)</f>
        <v>3249</v>
      </c>
      <c r="G457" s="51"/>
      <c r="I457" s="52"/>
    </row>
    <row r="458" s="5" customFormat="1" ht="63" customHeight="1">
      <c r="A458" s="54">
        <f t="shared" si="82"/>
        <v>7</v>
      </c>
      <c r="B458" s="48">
        <v>2160201</v>
      </c>
      <c r="C458" s="55" t="s">
        <v>130</v>
      </c>
      <c r="D458" s="50">
        <v>624</v>
      </c>
      <c r="E458" s="50">
        <v>610</v>
      </c>
      <c r="F458" s="50">
        <f t="shared" ref="F458:F461" si="83">XFD458-XFD458</f>
        <v>-14</v>
      </c>
      <c r="G458" s="51"/>
      <c r="I458" s="52"/>
    </row>
    <row r="459" s="5" customFormat="1" ht="19" customHeight="1">
      <c r="A459" s="54">
        <f t="shared" si="82"/>
        <v>7</v>
      </c>
      <c r="B459" s="48">
        <v>2160202</v>
      </c>
      <c r="C459" s="55" t="s">
        <v>131</v>
      </c>
      <c r="D459" s="50">
        <v>67</v>
      </c>
      <c r="E459" s="50">
        <v>0</v>
      </c>
      <c r="F459" s="50">
        <f t="shared" si="83"/>
        <v>-67</v>
      </c>
      <c r="G459" s="51"/>
      <c r="I459" s="52"/>
    </row>
    <row r="460" s="5" customFormat="1" ht="19" customHeight="1">
      <c r="A460" s="54">
        <f t="shared" si="82"/>
        <v>7</v>
      </c>
      <c r="B460" s="48">
        <v>2160250</v>
      </c>
      <c r="C460" s="55" t="s">
        <v>145</v>
      </c>
      <c r="D460" s="50">
        <v>28</v>
      </c>
      <c r="E460" s="50">
        <v>62</v>
      </c>
      <c r="F460" s="50">
        <f t="shared" si="83"/>
        <v>34</v>
      </c>
      <c r="G460" s="51"/>
      <c r="I460" s="52"/>
    </row>
    <row r="461" s="5" customFormat="1" ht="19" customHeight="1">
      <c r="A461" s="54">
        <f t="shared" si="82"/>
        <v>7</v>
      </c>
      <c r="B461" s="48">
        <v>2160299</v>
      </c>
      <c r="C461" s="55" t="s">
        <v>485</v>
      </c>
      <c r="D461" s="50">
        <v>600</v>
      </c>
      <c r="E461" s="50">
        <v>3896</v>
      </c>
      <c r="F461" s="50">
        <f t="shared" si="83"/>
        <v>3296</v>
      </c>
      <c r="G461" s="51"/>
      <c r="I461" s="52"/>
    </row>
    <row r="462" s="5" customFormat="1" ht="19" customHeight="1">
      <c r="A462" s="47">
        <f t="shared" si="82"/>
        <v>5</v>
      </c>
      <c r="B462" s="48">
        <v>21606</v>
      </c>
      <c r="C462" s="53" t="s">
        <v>486</v>
      </c>
      <c r="D462" s="50">
        <f>SUM(XFD463)</f>
        <v>830</v>
      </c>
      <c r="E462" s="50">
        <f>SUM(XFD463)</f>
        <v>1158</v>
      </c>
      <c r="F462" s="50">
        <f>SUM(XFD463)</f>
        <v>328</v>
      </c>
      <c r="G462" s="51"/>
      <c r="I462" s="52"/>
    </row>
    <row r="463" s="5" customFormat="1" ht="19" customHeight="1">
      <c r="A463" s="54">
        <f t="shared" si="82"/>
        <v>7</v>
      </c>
      <c r="B463" s="48">
        <v>2160699</v>
      </c>
      <c r="C463" s="55" t="s">
        <v>487</v>
      </c>
      <c r="D463" s="50">
        <v>830</v>
      </c>
      <c r="E463" s="50">
        <v>1158</v>
      </c>
      <c r="F463" s="50">
        <f>XFD463-XFD463</f>
        <v>328</v>
      </c>
      <c r="G463" s="51"/>
      <c r="I463" s="52"/>
    </row>
    <row r="464" s="5" customFormat="1" ht="19" customHeight="1">
      <c r="A464" s="47">
        <f t="shared" si="82"/>
        <v>5</v>
      </c>
      <c r="B464" s="48">
        <v>21699</v>
      </c>
      <c r="C464" s="53" t="s">
        <v>488</v>
      </c>
      <c r="D464" s="50">
        <f>SUM(XFD465)</f>
        <v>1108</v>
      </c>
      <c r="E464" s="50">
        <f>SUM(XFD465)</f>
        <v>1589</v>
      </c>
      <c r="F464" s="50">
        <f>SUM(XFD465)</f>
        <v>481</v>
      </c>
      <c r="G464" s="51"/>
      <c r="I464" s="52"/>
    </row>
    <row r="465" s="5" customFormat="1" ht="19" customHeight="1">
      <c r="A465" s="54">
        <f t="shared" si="82"/>
        <v>7</v>
      </c>
      <c r="B465" s="48">
        <v>2169999</v>
      </c>
      <c r="C465" s="55" t="s">
        <v>488</v>
      </c>
      <c r="D465" s="50">
        <v>1108</v>
      </c>
      <c r="E465" s="50">
        <v>1589</v>
      </c>
      <c r="F465" s="50">
        <f>XFD465-XFD465</f>
        <v>481</v>
      </c>
      <c r="G465" s="51"/>
      <c r="I465" s="52"/>
    </row>
    <row r="466" s="5" customFormat="1" ht="19" customHeight="1">
      <c r="A466" s="47">
        <f t="shared" si="82"/>
        <v>3</v>
      </c>
      <c r="B466" s="48">
        <v>217</v>
      </c>
      <c r="C466" s="49" t="s">
        <v>489</v>
      </c>
      <c r="D466" s="50">
        <f t="shared" ref="D466:D467" si="84">+XFD467</f>
        <v>10</v>
      </c>
      <c r="E466" s="50">
        <f t="shared" ref="E466:E467" si="85">+XFD467</f>
        <v>10</v>
      </c>
      <c r="F466" s="50">
        <f t="shared" ref="F466:F467" si="86">+XFD467</f>
        <v>0</v>
      </c>
      <c r="G466" s="51"/>
      <c r="I466" s="52"/>
    </row>
    <row r="467" s="5" customFormat="1" ht="19" customHeight="1">
      <c r="A467" s="47">
        <f t="shared" si="82"/>
        <v>5</v>
      </c>
      <c r="B467" s="48">
        <v>21799</v>
      </c>
      <c r="C467" s="53" t="s">
        <v>490</v>
      </c>
      <c r="D467" s="50">
        <f t="shared" si="84"/>
        <v>10</v>
      </c>
      <c r="E467" s="50">
        <f t="shared" si="85"/>
        <v>10</v>
      </c>
      <c r="F467" s="50">
        <f t="shared" si="86"/>
        <v>0</v>
      </c>
      <c r="G467" s="51"/>
      <c r="I467" s="52"/>
    </row>
    <row r="468" s="5" customFormat="1" ht="19" customHeight="1">
      <c r="A468" s="54">
        <f t="shared" si="82"/>
        <v>7</v>
      </c>
      <c r="B468" s="48">
        <v>2179999</v>
      </c>
      <c r="C468" s="55" t="s">
        <v>490</v>
      </c>
      <c r="D468" s="50">
        <v>10</v>
      </c>
      <c r="E468" s="50">
        <v>10</v>
      </c>
      <c r="F468" s="50">
        <f>XFD468-XFD468</f>
        <v>0</v>
      </c>
      <c r="G468" s="51"/>
      <c r="I468" s="52"/>
    </row>
    <row r="469" s="5" customFormat="1" ht="19" customHeight="1">
      <c r="A469" s="47">
        <f t="shared" si="82"/>
        <v>3</v>
      </c>
      <c r="B469" s="48">
        <v>219</v>
      </c>
      <c r="C469" s="49" t="s">
        <v>491</v>
      </c>
      <c r="D469" s="50">
        <f>SUM(XFD470:XFD471)</f>
        <v>140</v>
      </c>
      <c r="E469" s="50">
        <f>SUM(XFD470:XFD471)</f>
        <v>200</v>
      </c>
      <c r="F469" s="50">
        <f>SUM(XFD470:XFD471)</f>
        <v>60</v>
      </c>
      <c r="G469" s="51"/>
      <c r="I469" s="52"/>
    </row>
    <row r="470" s="5" customFormat="1" ht="19" customHeight="1">
      <c r="A470" s="54">
        <f t="shared" si="82"/>
        <v>5</v>
      </c>
      <c r="B470" s="48">
        <v>21901</v>
      </c>
      <c r="C470" s="53" t="s">
        <v>492</v>
      </c>
      <c r="D470" s="50">
        <v>140</v>
      </c>
      <c r="E470" s="50">
        <v>140</v>
      </c>
      <c r="F470" s="50">
        <f t="shared" ref="F470:F471" si="87">XFD470-XFD470</f>
        <v>0</v>
      </c>
      <c r="G470" s="51"/>
      <c r="I470" s="52"/>
    </row>
    <row r="471" s="5" customFormat="1" ht="47" customHeight="1">
      <c r="A471" s="54">
        <f t="shared" si="82"/>
        <v>5</v>
      </c>
      <c r="B471" s="48">
        <v>21999</v>
      </c>
      <c r="C471" s="53" t="s">
        <v>493</v>
      </c>
      <c r="D471" s="50">
        <v>0</v>
      </c>
      <c r="E471" s="50">
        <v>60</v>
      </c>
      <c r="F471" s="50">
        <f t="shared" si="87"/>
        <v>60</v>
      </c>
      <c r="G471" s="51"/>
      <c r="I471" s="52"/>
    </row>
    <row r="472" s="5" customFormat="1" ht="19" customHeight="1">
      <c r="A472" s="47">
        <f t="shared" si="82"/>
        <v>3</v>
      </c>
      <c r="B472" s="48">
        <v>220</v>
      </c>
      <c r="C472" s="49" t="s">
        <v>494</v>
      </c>
      <c r="D472" s="50">
        <f>XFD473+XFD478</f>
        <v>2288</v>
      </c>
      <c r="E472" s="50">
        <f>XFD473+XFD478</f>
        <v>6361</v>
      </c>
      <c r="F472" s="50">
        <f>XFD473+XFD478</f>
        <v>4073</v>
      </c>
      <c r="G472" s="51"/>
      <c r="I472" s="52"/>
    </row>
    <row r="473" s="5" customFormat="1" ht="19" customHeight="1">
      <c r="A473" s="47">
        <f t="shared" si="82"/>
        <v>5</v>
      </c>
      <c r="B473" s="48">
        <v>22001</v>
      </c>
      <c r="C473" s="53" t="s">
        <v>495</v>
      </c>
      <c r="D473" s="50">
        <f>SUM(XFD474:XFD477)</f>
        <v>2103</v>
      </c>
      <c r="E473" s="50">
        <f>SUM(XFD474:XFD477)</f>
        <v>5501</v>
      </c>
      <c r="F473" s="50">
        <f>SUM(XFD474:XFD477)</f>
        <v>3398</v>
      </c>
      <c r="G473" s="51"/>
      <c r="I473" s="52"/>
    </row>
    <row r="474" s="5" customFormat="1" ht="37" customHeight="1">
      <c r="A474" s="54">
        <f t="shared" si="82"/>
        <v>7</v>
      </c>
      <c r="B474" s="48">
        <v>2200101</v>
      </c>
      <c r="C474" s="55" t="s">
        <v>130</v>
      </c>
      <c r="D474" s="50">
        <v>727</v>
      </c>
      <c r="E474" s="50">
        <v>661</v>
      </c>
      <c r="F474" s="50">
        <f t="shared" ref="F474:F477" si="88">XFD474-XFD474</f>
        <v>-66</v>
      </c>
      <c r="G474" s="51"/>
      <c r="I474" s="52"/>
    </row>
    <row r="475" s="5" customFormat="1" ht="37" customHeight="1">
      <c r="A475" s="54">
        <f t="shared" si="82"/>
        <v>7</v>
      </c>
      <c r="B475" s="48">
        <v>2200129</v>
      </c>
      <c r="C475" s="55" t="s">
        <v>496</v>
      </c>
      <c r="D475" s="50">
        <v>19</v>
      </c>
      <c r="E475" s="50">
        <v>17</v>
      </c>
      <c r="F475" s="50">
        <f t="shared" si="88"/>
        <v>-2</v>
      </c>
      <c r="G475" s="51"/>
      <c r="I475" s="52"/>
    </row>
    <row r="476" s="5" customFormat="1" ht="53" customHeight="1">
      <c r="A476" s="54">
        <f t="shared" si="82"/>
        <v>7</v>
      </c>
      <c r="B476" s="48">
        <v>2200150</v>
      </c>
      <c r="C476" s="55" t="s">
        <v>145</v>
      </c>
      <c r="D476" s="50">
        <v>1265</v>
      </c>
      <c r="E476" s="50">
        <v>1540</v>
      </c>
      <c r="F476" s="50">
        <f t="shared" si="88"/>
        <v>275</v>
      </c>
      <c r="G476" s="51"/>
      <c r="I476" s="52"/>
    </row>
    <row r="477" s="5" customFormat="1" ht="85" customHeight="1">
      <c r="A477" s="54">
        <f t="shared" si="82"/>
        <v>7</v>
      </c>
      <c r="B477" s="48">
        <v>2200199</v>
      </c>
      <c r="C477" s="55" t="s">
        <v>497</v>
      </c>
      <c r="D477" s="50">
        <v>92</v>
      </c>
      <c r="E477" s="50">
        <v>3283</v>
      </c>
      <c r="F477" s="50">
        <f t="shared" si="88"/>
        <v>3191</v>
      </c>
      <c r="G477" s="51"/>
      <c r="I477" s="52"/>
    </row>
    <row r="478" s="5" customFormat="1" ht="20" customHeight="1">
      <c r="A478" s="47">
        <f t="shared" si="82"/>
        <v>5</v>
      </c>
      <c r="B478" s="48">
        <v>22005</v>
      </c>
      <c r="C478" s="53" t="s">
        <v>498</v>
      </c>
      <c r="D478" s="50">
        <f>SUM(XFD479:XFD482)</f>
        <v>185</v>
      </c>
      <c r="E478" s="50">
        <f>SUM(XFD479:XFD482)</f>
        <v>860</v>
      </c>
      <c r="F478" s="50">
        <f>SUM(XFD479:XFD482)</f>
        <v>675</v>
      </c>
      <c r="G478" s="51"/>
      <c r="I478" s="52"/>
    </row>
    <row r="479" s="5" customFormat="1" ht="20" customHeight="1">
      <c r="A479" s="54">
        <f t="shared" si="82"/>
        <v>7</v>
      </c>
      <c r="B479" s="48">
        <v>2200501</v>
      </c>
      <c r="C479" s="55" t="s">
        <v>130</v>
      </c>
      <c r="D479" s="50">
        <v>0</v>
      </c>
      <c r="E479" s="50">
        <v>119</v>
      </c>
      <c r="F479" s="50">
        <f t="shared" ref="F479:F489" si="89">XFD479-XFD479</f>
        <v>119</v>
      </c>
      <c r="G479" s="51"/>
      <c r="I479" s="52"/>
    </row>
    <row r="480" s="5" customFormat="1" ht="20" customHeight="1">
      <c r="A480" s="54">
        <f t="shared" si="82"/>
        <v>7</v>
      </c>
      <c r="B480" s="48">
        <v>2200510</v>
      </c>
      <c r="C480" s="55" t="s">
        <v>499</v>
      </c>
      <c r="D480" s="50">
        <v>80</v>
      </c>
      <c r="E480" s="50">
        <v>80</v>
      </c>
      <c r="F480" s="50">
        <f t="shared" si="89"/>
        <v>0</v>
      </c>
      <c r="G480" s="51"/>
      <c r="I480" s="52"/>
    </row>
    <row r="481" s="5" customFormat="1" ht="39" customHeight="1">
      <c r="A481" s="54">
        <f t="shared" si="82"/>
        <v>7</v>
      </c>
      <c r="B481" s="48">
        <v>2200511</v>
      </c>
      <c r="C481" s="55" t="s">
        <v>500</v>
      </c>
      <c r="D481" s="50">
        <v>0</v>
      </c>
      <c r="E481" s="50">
        <v>290</v>
      </c>
      <c r="F481" s="50">
        <f t="shared" si="89"/>
        <v>290</v>
      </c>
      <c r="G481" s="51"/>
      <c r="I481" s="52"/>
    </row>
    <row r="482" s="5" customFormat="1" ht="40" customHeight="1">
      <c r="A482" s="54">
        <f t="shared" si="82"/>
        <v>7</v>
      </c>
      <c r="B482" s="48">
        <v>2200599</v>
      </c>
      <c r="C482" s="55" t="s">
        <v>501</v>
      </c>
      <c r="D482" s="50">
        <v>105</v>
      </c>
      <c r="E482" s="50">
        <v>371</v>
      </c>
      <c r="F482" s="50">
        <f t="shared" si="89"/>
        <v>266</v>
      </c>
      <c r="G482" s="51"/>
      <c r="I482" s="52"/>
    </row>
    <row r="483" s="5" customFormat="1" ht="20" customHeight="1">
      <c r="A483" s="47">
        <f t="shared" si="82"/>
        <v>3</v>
      </c>
      <c r="B483" s="48">
        <v>221</v>
      </c>
      <c r="C483" s="49" t="s">
        <v>502</v>
      </c>
      <c r="D483" s="50">
        <f>SUM(XFD484,XFD490,XFD493)</f>
        <v>11246</v>
      </c>
      <c r="E483" s="50">
        <f>SUM(#REF!,#REF!,#REF!)</f>
        <v>12206</v>
      </c>
      <c r="F483" s="50">
        <f>SUM(#REF!,#REF!,#REF!)</f>
        <v>960</v>
      </c>
      <c r="G483" s="51"/>
      <c r="I483" s="52"/>
    </row>
    <row r="484" s="5" customFormat="1" ht="20" customHeight="1">
      <c r="A484" s="47">
        <f t="shared" si="82"/>
        <v>5</v>
      </c>
      <c r="B484" s="48">
        <v>22101</v>
      </c>
      <c r="C484" s="53" t="s">
        <v>503</v>
      </c>
      <c r="D484" s="50">
        <f>SUM(XFD485:XFD489)</f>
        <v>4809</v>
      </c>
      <c r="E484" s="50">
        <f>SUM(XFD485:XFD489)</f>
        <v>3710</v>
      </c>
      <c r="F484" s="50">
        <f>SUM(XFD485:XFD489)</f>
        <v>-1099</v>
      </c>
      <c r="G484" s="51"/>
      <c r="I484" s="52"/>
    </row>
    <row r="485" s="5" customFormat="1" ht="39" customHeight="1">
      <c r="A485" s="47"/>
      <c r="B485" s="48">
        <v>2210103</v>
      </c>
      <c r="C485" s="53" t="s">
        <v>504</v>
      </c>
      <c r="D485" s="50">
        <v>0</v>
      </c>
      <c r="E485" s="50">
        <v>2500</v>
      </c>
      <c r="F485" s="50">
        <f t="shared" si="89"/>
        <v>2500</v>
      </c>
      <c r="G485" s="51"/>
      <c r="I485" s="52"/>
    </row>
    <row r="486" s="5" customFormat="1" ht="18" customHeight="1">
      <c r="A486" s="54">
        <f t="shared" si="82"/>
        <v>7</v>
      </c>
      <c r="B486" s="48">
        <v>2210106</v>
      </c>
      <c r="C486" s="55" t="s">
        <v>505</v>
      </c>
      <c r="D486" s="50">
        <v>467</v>
      </c>
      <c r="E486" s="50">
        <v>444</v>
      </c>
      <c r="F486" s="50">
        <f t="shared" si="89"/>
        <v>-23</v>
      </c>
      <c r="G486" s="51"/>
      <c r="I486" s="52"/>
    </row>
    <row r="487" s="5" customFormat="1" ht="18" customHeight="1">
      <c r="A487" s="54">
        <f t="shared" si="82"/>
        <v>7</v>
      </c>
      <c r="B487" s="48">
        <v>2210107</v>
      </c>
      <c r="C487" s="55" t="s">
        <v>506</v>
      </c>
      <c r="D487" s="50">
        <v>292</v>
      </c>
      <c r="E487" s="50">
        <v>233</v>
      </c>
      <c r="F487" s="50">
        <f t="shared" si="89"/>
        <v>-59</v>
      </c>
      <c r="G487" s="51"/>
      <c r="I487" s="52"/>
    </row>
    <row r="488" s="5" customFormat="1" ht="35" customHeight="1">
      <c r="A488" s="54">
        <f t="shared" si="82"/>
        <v>7</v>
      </c>
      <c r="B488" s="48">
        <v>2210108</v>
      </c>
      <c r="C488" s="55" t="s">
        <v>507</v>
      </c>
      <c r="D488" s="50">
        <v>3456</v>
      </c>
      <c r="E488" s="50">
        <v>533</v>
      </c>
      <c r="F488" s="50">
        <f t="shared" si="89"/>
        <v>-2923</v>
      </c>
      <c r="G488" s="51"/>
      <c r="I488" s="52"/>
    </row>
    <row r="489" s="5" customFormat="1" ht="35" customHeight="1">
      <c r="A489" s="54">
        <f t="shared" si="82"/>
        <v>7</v>
      </c>
      <c r="B489" s="48">
        <v>2210199</v>
      </c>
      <c r="C489" s="55" t="s">
        <v>508</v>
      </c>
      <c r="D489" s="50">
        <v>594</v>
      </c>
      <c r="E489" s="50">
        <v>0</v>
      </c>
      <c r="F489" s="50">
        <f t="shared" si="89"/>
        <v>-594</v>
      </c>
      <c r="G489" s="51"/>
      <c r="I489" s="52"/>
    </row>
    <row r="490" s="5" customFormat="1" ht="18" customHeight="1">
      <c r="A490" s="47">
        <f t="shared" si="82"/>
        <v>5</v>
      </c>
      <c r="B490" s="48">
        <v>22102</v>
      </c>
      <c r="C490" s="53" t="s">
        <v>509</v>
      </c>
      <c r="D490" s="50">
        <f>SUM(XFD491:XFD492)</f>
        <v>5223</v>
      </c>
      <c r="E490" s="50">
        <f>SUM(XFD491:XFD492)</f>
        <v>7336</v>
      </c>
      <c r="F490" s="50">
        <f>SUM(XFD491:XFD492)</f>
        <v>2113</v>
      </c>
      <c r="G490" s="51"/>
      <c r="I490" s="52"/>
    </row>
    <row r="491" s="5" customFormat="1" ht="151" customHeight="1">
      <c r="A491" s="54">
        <f t="shared" si="82"/>
        <v>7</v>
      </c>
      <c r="B491" s="48">
        <v>2210201</v>
      </c>
      <c r="C491" s="55" t="s">
        <v>510</v>
      </c>
      <c r="D491" s="50">
        <v>4207</v>
      </c>
      <c r="E491" s="50">
        <v>6326</v>
      </c>
      <c r="F491" s="50">
        <f t="shared" ref="F491:F492" si="90">XFD491-XFD491</f>
        <v>2119</v>
      </c>
      <c r="G491" s="51"/>
      <c r="H491" s="5"/>
      <c r="I491" s="56"/>
    </row>
    <row r="492" s="5" customFormat="1" ht="83" customHeight="1">
      <c r="A492" s="54">
        <f t="shared" si="82"/>
        <v>7</v>
      </c>
      <c r="B492" s="48">
        <v>2210202</v>
      </c>
      <c r="C492" s="55" t="s">
        <v>511</v>
      </c>
      <c r="D492" s="50">
        <v>1016</v>
      </c>
      <c r="E492" s="50">
        <v>1010</v>
      </c>
      <c r="F492" s="50">
        <f t="shared" si="90"/>
        <v>-6</v>
      </c>
      <c r="G492" s="51"/>
      <c r="I492" s="52"/>
    </row>
    <row r="493" s="5" customFormat="1" ht="20" customHeight="1">
      <c r="A493" s="47">
        <f t="shared" si="82"/>
        <v>5</v>
      </c>
      <c r="B493" s="48">
        <v>22103</v>
      </c>
      <c r="C493" s="53" t="s">
        <v>512</v>
      </c>
      <c r="D493" s="50">
        <f>SUM(XFD494)</f>
        <v>1214</v>
      </c>
      <c r="E493" s="50">
        <f>SUM(XFD494)</f>
        <v>1160</v>
      </c>
      <c r="F493" s="50">
        <f>SUM(XFD494)</f>
        <v>-54</v>
      </c>
      <c r="G493" s="51"/>
      <c r="I493" s="52"/>
    </row>
    <row r="494" s="5" customFormat="1" ht="78" customHeight="1">
      <c r="A494" s="54">
        <f t="shared" si="82"/>
        <v>7</v>
      </c>
      <c r="B494" s="48">
        <v>2210302</v>
      </c>
      <c r="C494" s="55" t="s">
        <v>513</v>
      </c>
      <c r="D494" s="50">
        <v>1214</v>
      </c>
      <c r="E494" s="50">
        <v>1160</v>
      </c>
      <c r="F494" s="50">
        <f>XFD494-XFD494</f>
        <v>-54</v>
      </c>
      <c r="G494" s="51"/>
      <c r="I494" s="52"/>
    </row>
    <row r="495" s="5" customFormat="1" ht="22" customHeight="1">
      <c r="A495" s="47">
        <f t="shared" si="82"/>
        <v>3</v>
      </c>
      <c r="B495" s="48">
        <v>222</v>
      </c>
      <c r="C495" s="49" t="s">
        <v>514</v>
      </c>
      <c r="D495" s="50">
        <f>XFD496+XFD501</f>
        <v>343</v>
      </c>
      <c r="E495" s="50">
        <f>XFD496+XFD501</f>
        <v>1063</v>
      </c>
      <c r="F495" s="50">
        <f>XFD496+XFD501</f>
        <v>720</v>
      </c>
      <c r="G495" s="51"/>
      <c r="I495" s="52"/>
    </row>
    <row r="496" s="5" customFormat="1" ht="22" customHeight="1">
      <c r="A496" s="47">
        <f t="shared" si="82"/>
        <v>5</v>
      </c>
      <c r="B496" s="48">
        <v>22201</v>
      </c>
      <c r="C496" s="53" t="s">
        <v>515</v>
      </c>
      <c r="D496" s="50">
        <f>SUM(XFD497:XFD500)</f>
        <v>25</v>
      </c>
      <c r="E496" s="50">
        <f>SUM(XFD497:XFD500)</f>
        <v>89</v>
      </c>
      <c r="F496" s="50">
        <f>SUM(XFD497:XFD500)</f>
        <v>64</v>
      </c>
      <c r="G496" s="51"/>
      <c r="I496" s="52"/>
    </row>
    <row r="497" s="5" customFormat="1" ht="22" customHeight="1">
      <c r="A497" s="54">
        <f t="shared" si="82"/>
        <v>7</v>
      </c>
      <c r="B497" s="48">
        <v>2220102</v>
      </c>
      <c r="C497" s="55" t="s">
        <v>131</v>
      </c>
      <c r="D497" s="50">
        <v>3</v>
      </c>
      <c r="E497" s="50">
        <v>3</v>
      </c>
      <c r="F497" s="50">
        <f t="shared" ref="F497:F500" si="91">XFD497-XFD497</f>
        <v>0</v>
      </c>
      <c r="G497" s="51"/>
      <c r="I497" s="52"/>
    </row>
    <row r="498" s="5" customFormat="1" ht="22" customHeight="1">
      <c r="A498" s="54">
        <f t="shared" si="82"/>
        <v>7</v>
      </c>
      <c r="B498" s="48">
        <v>2220112</v>
      </c>
      <c r="C498" s="55" t="s">
        <v>516</v>
      </c>
      <c r="D498" s="50">
        <v>5</v>
      </c>
      <c r="E498" s="50">
        <v>5</v>
      </c>
      <c r="F498" s="50">
        <f t="shared" si="91"/>
        <v>0</v>
      </c>
      <c r="G498" s="51"/>
      <c r="I498" s="52"/>
    </row>
    <row r="499" s="5" customFormat="1" ht="36" customHeight="1">
      <c r="A499" s="54">
        <f t="shared" si="82"/>
        <v>7</v>
      </c>
      <c r="B499" s="48">
        <v>2220150</v>
      </c>
      <c r="C499" s="55" t="s">
        <v>145</v>
      </c>
      <c r="D499" s="50">
        <v>17</v>
      </c>
      <c r="E499" s="50">
        <v>29</v>
      </c>
      <c r="F499" s="50">
        <f t="shared" si="91"/>
        <v>12</v>
      </c>
      <c r="G499" s="51"/>
      <c r="I499" s="52"/>
    </row>
    <row r="500" s="5" customFormat="1" ht="46" customHeight="1">
      <c r="A500" s="54">
        <f t="shared" si="82"/>
        <v>7</v>
      </c>
      <c r="B500" s="48">
        <v>2220199</v>
      </c>
      <c r="C500" s="55" t="s">
        <v>517</v>
      </c>
      <c r="D500" s="50">
        <v>0</v>
      </c>
      <c r="E500" s="50">
        <v>52</v>
      </c>
      <c r="F500" s="50">
        <f t="shared" si="91"/>
        <v>52</v>
      </c>
      <c r="G500" s="51"/>
      <c r="I500" s="52"/>
    </row>
    <row r="501" s="5" customFormat="1" ht="22" customHeight="1">
      <c r="A501" s="47">
        <f t="shared" si="82"/>
        <v>5</v>
      </c>
      <c r="B501" s="48">
        <v>22204</v>
      </c>
      <c r="C501" s="53" t="s">
        <v>518</v>
      </c>
      <c r="D501" s="50">
        <f>SUM(XFD502:XFD503)</f>
        <v>318</v>
      </c>
      <c r="E501" s="50">
        <f>SUM(XFD502:XFD503)</f>
        <v>974</v>
      </c>
      <c r="F501" s="50">
        <f>SUM(XFD502:XFD503)</f>
        <v>656</v>
      </c>
      <c r="G501" s="51"/>
      <c r="I501" s="52"/>
    </row>
    <row r="502" s="5" customFormat="1" ht="22" customHeight="1">
      <c r="A502" s="54">
        <f t="shared" si="82"/>
        <v>7</v>
      </c>
      <c r="B502" s="48">
        <v>2220401</v>
      </c>
      <c r="C502" s="55" t="s">
        <v>519</v>
      </c>
      <c r="D502" s="50">
        <v>295</v>
      </c>
      <c r="E502" s="50">
        <v>951</v>
      </c>
      <c r="F502" s="50">
        <f t="shared" ref="F502:F503" si="92">XFD502-XFD502</f>
        <v>656</v>
      </c>
      <c r="G502" s="51"/>
      <c r="I502" s="52"/>
    </row>
    <row r="503" s="5" customFormat="1" ht="23" customHeight="1">
      <c r="A503" s="54">
        <f t="shared" si="82"/>
        <v>7</v>
      </c>
      <c r="B503" s="48">
        <v>2220403</v>
      </c>
      <c r="C503" s="55" t="s">
        <v>520</v>
      </c>
      <c r="D503" s="50">
        <v>23</v>
      </c>
      <c r="E503" s="50">
        <v>23</v>
      </c>
      <c r="F503" s="50">
        <f t="shared" si="92"/>
        <v>0</v>
      </c>
      <c r="G503" s="51"/>
      <c r="I503" s="52"/>
    </row>
    <row r="504" s="5" customFormat="1" ht="23" customHeight="1">
      <c r="A504" s="47">
        <f t="shared" si="82"/>
        <v>3</v>
      </c>
      <c r="B504" s="48">
        <v>224</v>
      </c>
      <c r="C504" s="49" t="s">
        <v>521</v>
      </c>
      <c r="D504" s="50">
        <f>XFD505+XFD514+XFD518+XFD520+XFD522+XFD525</f>
        <v>3616</v>
      </c>
      <c r="E504" s="50">
        <f>XFD505+XFD514+XFD518+XFD520+XFD522+XFD525</f>
        <v>4891</v>
      </c>
      <c r="F504" s="50">
        <f>XFD505+XFD514+XFD518+XFD520+XFD522+XFD525</f>
        <v>1275</v>
      </c>
      <c r="G504" s="51"/>
      <c r="I504" s="52"/>
    </row>
    <row r="505" s="5" customFormat="1" ht="23" customHeight="1">
      <c r="A505" s="47">
        <f t="shared" si="82"/>
        <v>5</v>
      </c>
      <c r="B505" s="48">
        <v>22401</v>
      </c>
      <c r="C505" s="53" t="s">
        <v>522</v>
      </c>
      <c r="D505" s="50">
        <f>SUM(XFD506:XFD513)</f>
        <v>1265</v>
      </c>
      <c r="E505" s="50">
        <f>SUM(XFD506:XFD513)</f>
        <v>2106</v>
      </c>
      <c r="F505" s="50">
        <f>SUM(XFD506:XFD513)</f>
        <v>841</v>
      </c>
      <c r="G505" s="51"/>
      <c r="I505" s="52"/>
    </row>
    <row r="506" s="5" customFormat="1" ht="69" customHeight="1">
      <c r="A506" s="54">
        <f t="shared" si="82"/>
        <v>7</v>
      </c>
      <c r="B506" s="48">
        <v>2240101</v>
      </c>
      <c r="C506" s="55" t="s">
        <v>130</v>
      </c>
      <c r="D506" s="50">
        <v>563</v>
      </c>
      <c r="E506" s="50">
        <v>646</v>
      </c>
      <c r="F506" s="50">
        <f t="shared" ref="F506:F513" si="93">XFD506-XFD506</f>
        <v>83</v>
      </c>
      <c r="G506" s="51"/>
      <c r="I506" s="52"/>
    </row>
    <row r="507" s="5" customFormat="1" ht="55" customHeight="1">
      <c r="A507" s="54">
        <f t="shared" si="82"/>
        <v>7</v>
      </c>
      <c r="B507" s="48">
        <v>2240102</v>
      </c>
      <c r="C507" s="55" t="s">
        <v>131</v>
      </c>
      <c r="D507" s="50">
        <v>60</v>
      </c>
      <c r="E507" s="50">
        <v>90</v>
      </c>
      <c r="F507" s="50">
        <f t="shared" si="93"/>
        <v>30</v>
      </c>
      <c r="G507" s="51"/>
      <c r="I507" s="52"/>
    </row>
    <row r="508" s="5" customFormat="1" ht="110" customHeight="1">
      <c r="A508" s="54">
        <f t="shared" si="82"/>
        <v>7</v>
      </c>
      <c r="B508" s="48">
        <v>2240104</v>
      </c>
      <c r="C508" s="55" t="s">
        <v>523</v>
      </c>
      <c r="D508" s="50">
        <v>435</v>
      </c>
      <c r="E508" s="50">
        <v>275</v>
      </c>
      <c r="F508" s="50">
        <f t="shared" si="93"/>
        <v>-160</v>
      </c>
      <c r="G508" s="51"/>
      <c r="I508" s="52"/>
    </row>
    <row r="509" s="5" customFormat="1" ht="23" customHeight="1">
      <c r="A509" s="54">
        <f t="shared" si="82"/>
        <v>7</v>
      </c>
      <c r="B509" s="48">
        <v>2240106</v>
      </c>
      <c r="C509" s="55" t="s">
        <v>524</v>
      </c>
      <c r="D509" s="50">
        <v>10</v>
      </c>
      <c r="E509" s="50">
        <v>10</v>
      </c>
      <c r="F509" s="50">
        <f t="shared" si="93"/>
        <v>0</v>
      </c>
      <c r="G509" s="51"/>
      <c r="I509" s="52"/>
    </row>
    <row r="510" s="5" customFormat="1" ht="92" customHeight="1">
      <c r="A510" s="54">
        <f t="shared" si="82"/>
        <v>7</v>
      </c>
      <c r="B510" s="48">
        <v>2240108</v>
      </c>
      <c r="C510" s="55" t="s">
        <v>525</v>
      </c>
      <c r="D510" s="50">
        <v>0</v>
      </c>
      <c r="E510" s="50">
        <v>723</v>
      </c>
      <c r="F510" s="50">
        <f t="shared" si="93"/>
        <v>723</v>
      </c>
      <c r="G510" s="51"/>
      <c r="I510" s="52"/>
    </row>
    <row r="511" s="5" customFormat="1" ht="23" customHeight="1">
      <c r="A511" s="54">
        <f t="shared" si="82"/>
        <v>7</v>
      </c>
      <c r="B511" s="48">
        <v>2240109</v>
      </c>
      <c r="C511" s="55" t="s">
        <v>526</v>
      </c>
      <c r="D511" s="50">
        <v>93</v>
      </c>
      <c r="E511" s="50">
        <v>93</v>
      </c>
      <c r="F511" s="50">
        <f t="shared" si="93"/>
        <v>0</v>
      </c>
      <c r="G511" s="51"/>
      <c r="I511" s="52"/>
    </row>
    <row r="512" s="5" customFormat="1" ht="23" customHeight="1">
      <c r="A512" s="54">
        <f t="shared" si="82"/>
        <v>7</v>
      </c>
      <c r="B512" s="48">
        <v>2240150</v>
      </c>
      <c r="C512" s="55" t="s">
        <v>145</v>
      </c>
      <c r="D512" s="50">
        <v>104</v>
      </c>
      <c r="E512" s="50">
        <v>116</v>
      </c>
      <c r="F512" s="50">
        <f t="shared" si="93"/>
        <v>12</v>
      </c>
      <c r="G512" s="51"/>
      <c r="I512" s="52"/>
    </row>
    <row r="513" s="5" customFormat="1" ht="36" customHeight="1">
      <c r="A513" s="54">
        <f t="shared" si="82"/>
        <v>7</v>
      </c>
      <c r="B513" s="48">
        <v>2240199</v>
      </c>
      <c r="C513" s="55" t="s">
        <v>527</v>
      </c>
      <c r="D513" s="50">
        <v>0</v>
      </c>
      <c r="E513" s="50">
        <v>153</v>
      </c>
      <c r="F513" s="50">
        <f t="shared" si="93"/>
        <v>153</v>
      </c>
      <c r="G513" s="51"/>
      <c r="I513" s="52"/>
    </row>
    <row r="514" s="5" customFormat="1" ht="23" customHeight="1">
      <c r="A514" s="47">
        <f t="shared" si="82"/>
        <v>5</v>
      </c>
      <c r="B514" s="48">
        <v>22402</v>
      </c>
      <c r="C514" s="53" t="s">
        <v>528</v>
      </c>
      <c r="D514" s="50">
        <f>SUM(XFD515:XFD517)</f>
        <v>1745</v>
      </c>
      <c r="E514" s="50">
        <f>SUM(XFD515:XFD517)</f>
        <v>2247</v>
      </c>
      <c r="F514" s="50">
        <f>SUM(XFD515:XFD517)</f>
        <v>502</v>
      </c>
      <c r="G514" s="51"/>
      <c r="I514" s="52"/>
    </row>
    <row r="515" s="5" customFormat="1" ht="23" customHeight="1">
      <c r="A515" s="54">
        <f t="shared" si="82"/>
        <v>7</v>
      </c>
      <c r="B515" s="48">
        <v>2240201</v>
      </c>
      <c r="C515" s="55" t="s">
        <v>130</v>
      </c>
      <c r="D515" s="50">
        <v>1465</v>
      </c>
      <c r="E515" s="50">
        <v>1465</v>
      </c>
      <c r="F515" s="50">
        <f t="shared" ref="F515:F517" si="94">XFD515-XFD515</f>
        <v>0</v>
      </c>
      <c r="G515" s="51"/>
      <c r="I515" s="52"/>
    </row>
    <row r="516" s="5" customFormat="1" ht="60" customHeight="1">
      <c r="A516" s="54">
        <f t="shared" si="82"/>
        <v>7</v>
      </c>
      <c r="B516" s="48">
        <v>2240204</v>
      </c>
      <c r="C516" s="55" t="s">
        <v>529</v>
      </c>
      <c r="D516" s="50">
        <v>280</v>
      </c>
      <c r="E516" s="50">
        <v>781</v>
      </c>
      <c r="F516" s="50">
        <f t="shared" si="94"/>
        <v>501</v>
      </c>
      <c r="G516" s="51"/>
      <c r="I516" s="52"/>
    </row>
    <row r="517" s="5" customFormat="1" ht="23" customHeight="1">
      <c r="A517" s="54">
        <f t="shared" si="82"/>
        <v>7</v>
      </c>
      <c r="B517" s="48">
        <v>2240299</v>
      </c>
      <c r="C517" s="55" t="s">
        <v>530</v>
      </c>
      <c r="D517" s="50">
        <v>0</v>
      </c>
      <c r="E517" s="50">
        <v>1</v>
      </c>
      <c r="F517" s="50">
        <f t="shared" si="94"/>
        <v>1</v>
      </c>
      <c r="G517" s="51"/>
      <c r="I517" s="52"/>
    </row>
    <row r="518" s="5" customFormat="1" ht="23" customHeight="1">
      <c r="A518" s="47">
        <f t="shared" ref="A518:A558" si="95">LEN(XFD518)</f>
        <v>5</v>
      </c>
      <c r="B518" s="48">
        <v>22405</v>
      </c>
      <c r="C518" s="53" t="s">
        <v>531</v>
      </c>
      <c r="D518" s="50">
        <f>SUM(XFD519)</f>
        <v>0</v>
      </c>
      <c r="E518" s="50">
        <f>SUM(XFD519)</f>
        <v>14</v>
      </c>
      <c r="F518" s="50">
        <f>SUM(XFD519)</f>
        <v>14</v>
      </c>
      <c r="G518" s="51"/>
      <c r="I518" s="52"/>
    </row>
    <row r="519" s="5" customFormat="1" ht="23" customHeight="1">
      <c r="A519" s="54">
        <f t="shared" si="95"/>
        <v>7</v>
      </c>
      <c r="B519" s="48">
        <v>2240599</v>
      </c>
      <c r="C519" s="55" t="s">
        <v>532</v>
      </c>
      <c r="D519" s="50">
        <v>0</v>
      </c>
      <c r="E519" s="50">
        <v>14</v>
      </c>
      <c r="F519" s="50">
        <f>XFD519-XFD519</f>
        <v>14</v>
      </c>
      <c r="G519" s="51"/>
      <c r="I519" s="52"/>
    </row>
    <row r="520" s="5" customFormat="1" ht="23" customHeight="1">
      <c r="A520" s="47">
        <f t="shared" si="95"/>
        <v>5</v>
      </c>
      <c r="B520" s="48">
        <v>22406</v>
      </c>
      <c r="C520" s="53" t="s">
        <v>533</v>
      </c>
      <c r="D520" s="50">
        <f>SUM(XFD521)</f>
        <v>556</v>
      </c>
      <c r="E520" s="50">
        <f>SUM(XFD521)</f>
        <v>468</v>
      </c>
      <c r="F520" s="50">
        <f>SUM(XFD521)</f>
        <v>-88</v>
      </c>
      <c r="G520" s="51"/>
      <c r="I520" s="52"/>
    </row>
    <row r="521" s="5" customFormat="1" ht="23" customHeight="1">
      <c r="A521" s="54">
        <f t="shared" si="95"/>
        <v>7</v>
      </c>
      <c r="B521" s="48">
        <v>2240601</v>
      </c>
      <c r="C521" s="55" t="s">
        <v>534</v>
      </c>
      <c r="D521" s="50">
        <v>556</v>
      </c>
      <c r="E521" s="50">
        <v>468</v>
      </c>
      <c r="F521" s="50">
        <f>XFD521-XFD521</f>
        <v>-88</v>
      </c>
      <c r="G521" s="51"/>
      <c r="I521" s="52"/>
    </row>
    <row r="522" s="5" customFormat="1" ht="23" customHeight="1">
      <c r="A522" s="47">
        <f t="shared" si="95"/>
        <v>5</v>
      </c>
      <c r="B522" s="48">
        <v>22407</v>
      </c>
      <c r="C522" s="53" t="s">
        <v>535</v>
      </c>
      <c r="D522" s="50">
        <f>SUM(XFD523:XFD524)</f>
        <v>50</v>
      </c>
      <c r="E522" s="50">
        <f>SUM(XFD523:XFD524)</f>
        <v>25</v>
      </c>
      <c r="F522" s="50">
        <f>SUM(XFD523:XFD524)</f>
        <v>-25</v>
      </c>
      <c r="G522" s="51"/>
      <c r="I522" s="52"/>
    </row>
    <row r="523" s="5" customFormat="1" ht="57" customHeight="1">
      <c r="A523" s="54">
        <f t="shared" si="95"/>
        <v>7</v>
      </c>
      <c r="B523" s="48">
        <v>2240703</v>
      </c>
      <c r="C523" s="55" t="s">
        <v>536</v>
      </c>
      <c r="D523" s="50">
        <v>50</v>
      </c>
      <c r="E523" s="50">
        <v>15</v>
      </c>
      <c r="F523" s="50">
        <f t="shared" ref="F523:F524" si="96">XFD523-XFD523</f>
        <v>-35</v>
      </c>
      <c r="G523" s="51"/>
      <c r="I523" s="52"/>
    </row>
    <row r="524" s="5" customFormat="1" ht="23" customHeight="1">
      <c r="A524" s="54">
        <f t="shared" si="95"/>
        <v>7</v>
      </c>
      <c r="B524" s="48">
        <v>2240799</v>
      </c>
      <c r="C524" s="55" t="s">
        <v>537</v>
      </c>
      <c r="D524" s="50">
        <v>0</v>
      </c>
      <c r="E524" s="50">
        <v>10</v>
      </c>
      <c r="F524" s="50">
        <f t="shared" si="96"/>
        <v>10</v>
      </c>
      <c r="G524" s="51"/>
      <c r="I524" s="52"/>
    </row>
    <row r="525" s="5" customFormat="1" ht="23" customHeight="1">
      <c r="A525" s="47">
        <f t="shared" si="95"/>
        <v>5</v>
      </c>
      <c r="B525" s="48">
        <v>22499</v>
      </c>
      <c r="C525" s="53" t="s">
        <v>538</v>
      </c>
      <c r="D525" s="50">
        <f>XFD526</f>
        <v>0</v>
      </c>
      <c r="E525" s="50">
        <f>#REF!</f>
        <v>31</v>
      </c>
      <c r="F525" s="50">
        <f>#REF!</f>
        <v>31</v>
      </c>
      <c r="G525" s="51"/>
      <c r="I525" s="52"/>
    </row>
    <row r="526" s="5" customFormat="1" ht="23" customHeight="1">
      <c r="A526" s="54">
        <f t="shared" si="95"/>
        <v>7</v>
      </c>
      <c r="B526" s="48">
        <v>2249999</v>
      </c>
      <c r="C526" s="55" t="s">
        <v>538</v>
      </c>
      <c r="D526" s="50">
        <v>0</v>
      </c>
      <c r="E526" s="50">
        <v>31</v>
      </c>
      <c r="F526" s="50">
        <f t="shared" ref="F526:F530" si="97">XFD526-XFD526</f>
        <v>31</v>
      </c>
      <c r="G526" s="51"/>
      <c r="I526" s="52"/>
    </row>
    <row r="527" s="5" customFormat="1" ht="30" customHeight="1">
      <c r="A527" s="54">
        <f t="shared" si="95"/>
        <v>3</v>
      </c>
      <c r="B527" s="48">
        <v>227</v>
      </c>
      <c r="C527" s="49" t="s">
        <v>539</v>
      </c>
      <c r="D527" s="50">
        <v>3000</v>
      </c>
      <c r="E527" s="50">
        <v>1763</v>
      </c>
      <c r="F527" s="50">
        <f t="shared" si="97"/>
        <v>-1237</v>
      </c>
      <c r="G527" s="51"/>
      <c r="I527" s="52"/>
    </row>
    <row r="528" s="5" customFormat="1" ht="23" customHeight="1">
      <c r="A528" s="47">
        <f t="shared" si="95"/>
        <v>3</v>
      </c>
      <c r="B528" s="48">
        <v>229</v>
      </c>
      <c r="C528" s="49" t="s">
        <v>493</v>
      </c>
      <c r="D528" s="50">
        <f>XFD531+XFD529</f>
        <v>19679</v>
      </c>
      <c r="E528" s="50">
        <f>#REF!+#REF!</f>
        <v>7654</v>
      </c>
      <c r="F528" s="50">
        <f>#REF!+#REF!</f>
        <v>-12025</v>
      </c>
      <c r="G528" s="51"/>
      <c r="I528" s="52"/>
    </row>
    <row r="529" s="5" customFormat="1" ht="23" customHeight="1">
      <c r="A529" s="47">
        <f t="shared" si="95"/>
        <v>5</v>
      </c>
      <c r="B529" s="48">
        <v>22902</v>
      </c>
      <c r="C529" s="53" t="s">
        <v>540</v>
      </c>
      <c r="D529" s="50">
        <f>XFD530</f>
        <v>19234</v>
      </c>
      <c r="E529" s="50">
        <f>#REF!</f>
        <v>7101</v>
      </c>
      <c r="F529" s="50">
        <f>#REF!</f>
        <v>-12133</v>
      </c>
      <c r="G529" s="51"/>
      <c r="I529" s="52"/>
    </row>
    <row r="530" s="5" customFormat="1" ht="23" customHeight="1">
      <c r="A530" s="54">
        <f t="shared" si="95"/>
        <v>7</v>
      </c>
      <c r="B530" s="48">
        <v>2290201</v>
      </c>
      <c r="C530" s="55" t="s">
        <v>540</v>
      </c>
      <c r="D530" s="50">
        <v>19234</v>
      </c>
      <c r="E530" s="50">
        <f>15601-8500</f>
        <v>7101</v>
      </c>
      <c r="F530" s="50">
        <f t="shared" si="97"/>
        <v>-12133</v>
      </c>
      <c r="G530" s="51"/>
      <c r="I530" s="52"/>
    </row>
    <row r="531" s="5" customFormat="1" ht="23" customHeight="1">
      <c r="A531" s="47">
        <f t="shared" si="95"/>
        <v>5</v>
      </c>
      <c r="B531" s="48">
        <v>22999</v>
      </c>
      <c r="C531" s="53" t="s">
        <v>493</v>
      </c>
      <c r="D531" s="50">
        <f>#REF!</f>
        <v>445</v>
      </c>
      <c r="E531" s="50">
        <f>#REF!</f>
        <v>553</v>
      </c>
      <c r="F531" s="50">
        <f>#REF!</f>
        <v>108</v>
      </c>
      <c r="G531" s="51"/>
      <c r="I531" s="52"/>
    </row>
    <row r="532" s="5" customFormat="1" ht="23" customHeight="1">
      <c r="A532" s="54">
        <f t="shared" si="95"/>
        <v>7</v>
      </c>
      <c r="B532" s="48">
        <v>2299999</v>
      </c>
      <c r="C532" s="55" t="s">
        <v>493</v>
      </c>
      <c r="D532" s="50">
        <v>445</v>
      </c>
      <c r="E532" s="50">
        <v>553</v>
      </c>
      <c r="F532" s="50">
        <f>XFD532-XFD532</f>
        <v>108</v>
      </c>
      <c r="G532" s="51"/>
      <c r="I532" s="52"/>
    </row>
    <row r="533" s="5" customFormat="1" ht="23" customHeight="1">
      <c r="A533" s="47">
        <f t="shared" si="95"/>
        <v>3</v>
      </c>
      <c r="B533" s="48">
        <v>232</v>
      </c>
      <c r="C533" s="49" t="s">
        <v>541</v>
      </c>
      <c r="D533" s="50">
        <f>SUM(,XFD534)</f>
        <v>7228</v>
      </c>
      <c r="E533" s="50">
        <f>SUM(,XFD534)</f>
        <v>7170</v>
      </c>
      <c r="F533" s="50">
        <f>SUM(,XFD534)</f>
        <v>-58</v>
      </c>
      <c r="G533" s="51"/>
      <c r="I533" s="52"/>
    </row>
    <row r="534" s="5" customFormat="1" ht="23" customHeight="1">
      <c r="A534" s="47">
        <f t="shared" si="95"/>
        <v>5</v>
      </c>
      <c r="B534" s="48">
        <v>23203</v>
      </c>
      <c r="C534" s="53" t="s">
        <v>542</v>
      </c>
      <c r="D534" s="50">
        <f>SUM(XFD535:XFD536)</f>
        <v>7228</v>
      </c>
      <c r="E534" s="50">
        <f>SUM(XFD535:XFD536)</f>
        <v>7170</v>
      </c>
      <c r="F534" s="50">
        <f>SUM(XFD535:XFD536)</f>
        <v>-58</v>
      </c>
      <c r="G534" s="51"/>
      <c r="I534" s="52"/>
    </row>
    <row r="535" s="5" customFormat="1" ht="23" customHeight="1">
      <c r="A535" s="54">
        <f t="shared" si="95"/>
        <v>7</v>
      </c>
      <c r="B535" s="48">
        <v>2320301</v>
      </c>
      <c r="C535" s="55" t="s">
        <v>543</v>
      </c>
      <c r="D535" s="50">
        <v>7228</v>
      </c>
      <c r="E535" s="50">
        <v>6702</v>
      </c>
      <c r="F535" s="50">
        <f t="shared" ref="F535:F536" si="98">XFD535-XFD535</f>
        <v>-526</v>
      </c>
      <c r="G535" s="51"/>
      <c r="I535" s="52"/>
    </row>
    <row r="536" s="5" customFormat="1" ht="23" customHeight="1">
      <c r="A536" s="54">
        <f t="shared" si="95"/>
        <v>7</v>
      </c>
      <c r="B536" s="48">
        <v>2320303</v>
      </c>
      <c r="C536" s="55" t="s">
        <v>544</v>
      </c>
      <c r="D536" s="50">
        <v>0</v>
      </c>
      <c r="E536" s="50">
        <v>468</v>
      </c>
      <c r="F536" s="50">
        <f t="shared" si="98"/>
        <v>468</v>
      </c>
      <c r="G536" s="51"/>
      <c r="I536" s="52"/>
    </row>
    <row r="537" s="5" customFormat="1" ht="23" customHeight="1">
      <c r="A537" s="47">
        <f t="shared" si="95"/>
        <v>3</v>
      </c>
      <c r="B537" s="48">
        <v>233</v>
      </c>
      <c r="C537" s="49" t="s">
        <v>545</v>
      </c>
      <c r="D537" s="50">
        <f>SUM(XFD538)</f>
        <v>50</v>
      </c>
      <c r="E537" s="50">
        <f>SUM(XFD538)</f>
        <v>15</v>
      </c>
      <c r="F537" s="50">
        <f>SUM(XFD538)</f>
        <v>-35</v>
      </c>
      <c r="G537" s="51"/>
      <c r="I537" s="52"/>
    </row>
    <row r="538" s="5" customFormat="1" ht="23" customHeight="1">
      <c r="A538" s="54">
        <f t="shared" si="95"/>
        <v>5</v>
      </c>
      <c r="B538" s="48">
        <v>23303</v>
      </c>
      <c r="C538" s="53" t="s">
        <v>546</v>
      </c>
      <c r="D538" s="50">
        <v>50</v>
      </c>
      <c r="E538" s="50">
        <v>15</v>
      </c>
      <c r="F538" s="50">
        <f>XFD538-XFD538</f>
        <v>-35</v>
      </c>
      <c r="G538" s="51"/>
      <c r="I538" s="52"/>
    </row>
    <row r="539" s="5" customFormat="1" ht="22" customHeight="1">
      <c r="B539" s="48"/>
      <c r="C539" s="58"/>
      <c r="D539" s="50"/>
      <c r="E539" s="50"/>
      <c r="F539" s="50"/>
      <c r="G539" s="51"/>
    </row>
    <row r="540" s="22" customFormat="1" ht="23" customHeight="1">
      <c r="A540" s="41"/>
      <c r="B540" s="42"/>
      <c r="C540" s="43" t="s">
        <v>547</v>
      </c>
      <c r="D540" s="44">
        <f>XFD541+XFD556</f>
        <v>84346</v>
      </c>
      <c r="E540" s="44">
        <f>XFD541+XFD556</f>
        <v>88718</v>
      </c>
      <c r="F540" s="44">
        <f>XFD541+XFD556</f>
        <v>4372</v>
      </c>
      <c r="G540" s="45"/>
    </row>
    <row r="541" s="59" customFormat="1" ht="23" customHeight="1">
      <c r="A541" s="54">
        <f t="shared" si="95"/>
        <v>3</v>
      </c>
      <c r="B541" s="48">
        <v>230</v>
      </c>
      <c r="C541" s="60" t="s">
        <v>548</v>
      </c>
      <c r="D541" s="50">
        <f>XFD542+XFD544+XFD552+XFD554</f>
        <v>61509</v>
      </c>
      <c r="E541" s="50">
        <f>XFD542+XFD544+XFD552+XFD554</f>
        <v>65881</v>
      </c>
      <c r="F541" s="50">
        <f>XFD542+XFD544+XFD552+XFD554</f>
        <v>4372</v>
      </c>
      <c r="G541" s="51"/>
    </row>
    <row r="542" s="59" customFormat="1" ht="23" customHeight="1">
      <c r="A542" s="54">
        <f t="shared" si="95"/>
        <v>5</v>
      </c>
      <c r="B542" s="48">
        <v>23002</v>
      </c>
      <c r="C542" s="53" t="s">
        <v>549</v>
      </c>
      <c r="D542" s="50">
        <f>XFD543</f>
        <v>3900</v>
      </c>
      <c r="E542" s="50">
        <f>XFD543</f>
        <v>3900</v>
      </c>
      <c r="F542" s="50">
        <f>XFD543</f>
        <v>0</v>
      </c>
      <c r="G542" s="51"/>
    </row>
    <row r="543" s="59" customFormat="1" ht="23" customHeight="1">
      <c r="A543" s="54">
        <f t="shared" si="95"/>
        <v>7</v>
      </c>
      <c r="B543" s="48">
        <v>2300227</v>
      </c>
      <c r="C543" s="55" t="s">
        <v>550</v>
      </c>
      <c r="D543" s="50">
        <v>3900</v>
      </c>
      <c r="E543" s="50">
        <v>3900</v>
      </c>
      <c r="F543" s="50">
        <f t="shared" ref="F543:F551" si="99">XFD543-XFD543</f>
        <v>0</v>
      </c>
      <c r="G543" s="51"/>
    </row>
    <row r="544" s="59" customFormat="1" ht="23" customHeight="1">
      <c r="A544" s="54">
        <f t="shared" si="95"/>
        <v>5</v>
      </c>
      <c r="B544" s="48">
        <v>23003</v>
      </c>
      <c r="C544" s="53" t="s">
        <v>551</v>
      </c>
      <c r="D544" s="50">
        <f>SUM(XFD545:XFD551)</f>
        <v>9733</v>
      </c>
      <c r="E544" s="50">
        <f>SUM(XFD545:XFD551)</f>
        <v>10543</v>
      </c>
      <c r="F544" s="50">
        <f>SUM(XFD545:XFD551)</f>
        <v>810</v>
      </c>
      <c r="G544" s="51"/>
    </row>
    <row r="545" s="59" customFormat="1" ht="23" customHeight="1">
      <c r="A545" s="54">
        <f t="shared" si="95"/>
        <v>7</v>
      </c>
      <c r="B545" s="48">
        <v>2300304</v>
      </c>
      <c r="C545" s="61" t="s">
        <v>552</v>
      </c>
      <c r="D545" s="50">
        <v>734</v>
      </c>
      <c r="E545" s="50">
        <v>734</v>
      </c>
      <c r="F545" s="50">
        <f t="shared" si="99"/>
        <v>0</v>
      </c>
      <c r="G545" s="51"/>
    </row>
    <row r="546" s="59" customFormat="1" ht="49" customHeight="1">
      <c r="A546" s="54">
        <f t="shared" si="95"/>
        <v>7</v>
      </c>
      <c r="B546" s="48">
        <v>2300308</v>
      </c>
      <c r="C546" s="61" t="s">
        <v>553</v>
      </c>
      <c r="D546" s="50">
        <v>1000</v>
      </c>
      <c r="E546" s="50">
        <f>1000+200</f>
        <v>1200</v>
      </c>
      <c r="F546" s="50">
        <f t="shared" si="99"/>
        <v>200</v>
      </c>
      <c r="G546" s="51"/>
    </row>
    <row r="547" s="59" customFormat="1" ht="49" customHeight="1">
      <c r="A547" s="54">
        <f t="shared" si="95"/>
        <v>7</v>
      </c>
      <c r="B547" s="48">
        <v>2300311</v>
      </c>
      <c r="C547" s="61" t="s">
        <v>554</v>
      </c>
      <c r="D547" s="50">
        <v>0</v>
      </c>
      <c r="E547" s="50">
        <v>89</v>
      </c>
      <c r="F547" s="50">
        <f t="shared" si="99"/>
        <v>89</v>
      </c>
      <c r="G547" s="51"/>
    </row>
    <row r="548" s="59" customFormat="1" ht="22" customHeight="1">
      <c r="A548" s="54">
        <f t="shared" si="95"/>
        <v>7</v>
      </c>
      <c r="B548" s="48">
        <v>2300312</v>
      </c>
      <c r="C548" s="61" t="s">
        <v>555</v>
      </c>
      <c r="D548" s="50">
        <v>2740</v>
      </c>
      <c r="E548" s="50">
        <v>2740</v>
      </c>
      <c r="F548" s="50">
        <f t="shared" si="99"/>
        <v>0</v>
      </c>
      <c r="G548" s="51"/>
    </row>
    <row r="549" s="59" customFormat="1" ht="78" customHeight="1">
      <c r="A549" s="54">
        <f t="shared" si="95"/>
        <v>7</v>
      </c>
      <c r="B549" s="48">
        <v>2300313</v>
      </c>
      <c r="C549" s="61" t="s">
        <v>556</v>
      </c>
      <c r="D549" s="50">
        <v>4409</v>
      </c>
      <c r="E549" s="50">
        <f>4409-210</f>
        <v>4199</v>
      </c>
      <c r="F549" s="50">
        <f t="shared" si="99"/>
        <v>-210</v>
      </c>
      <c r="G549" s="51"/>
    </row>
    <row r="550" s="62" customFormat="1" ht="59" customHeight="1">
      <c r="A550" s="63">
        <f t="shared" si="95"/>
        <v>7</v>
      </c>
      <c r="B550" s="48">
        <v>2300315</v>
      </c>
      <c r="C550" s="61" t="s">
        <v>557</v>
      </c>
      <c r="D550" s="50"/>
      <c r="E550" s="50">
        <v>731</v>
      </c>
      <c r="F550" s="50">
        <f t="shared" si="99"/>
        <v>731</v>
      </c>
      <c r="G550" s="51"/>
    </row>
    <row r="551" s="59" customFormat="1" ht="22" customHeight="1">
      <c r="A551" s="54">
        <f t="shared" si="95"/>
        <v>7</v>
      </c>
      <c r="B551" s="48">
        <v>2300399</v>
      </c>
      <c r="C551" s="61" t="s">
        <v>558</v>
      </c>
      <c r="D551" s="50">
        <v>850</v>
      </c>
      <c r="E551" s="50">
        <v>850</v>
      </c>
      <c r="F551" s="50">
        <f t="shared" si="99"/>
        <v>0</v>
      </c>
      <c r="G551" s="51"/>
    </row>
    <row r="552" s="59" customFormat="1" ht="22" customHeight="1">
      <c r="A552" s="54">
        <f t="shared" si="95"/>
        <v>5</v>
      </c>
      <c r="B552" s="48">
        <v>23006</v>
      </c>
      <c r="C552" s="53" t="s">
        <v>559</v>
      </c>
      <c r="D552" s="50">
        <f t="shared" ref="D552:D557" si="100">XFD553</f>
        <v>34142</v>
      </c>
      <c r="E552" s="50">
        <f>XFD553</f>
        <v>29594</v>
      </c>
      <c r="F552" s="50">
        <f>XFD553</f>
        <v>-4548</v>
      </c>
      <c r="G552" s="51"/>
    </row>
    <row r="553" s="59" customFormat="1" ht="30" customHeight="1">
      <c r="A553" s="54">
        <f t="shared" si="95"/>
        <v>7</v>
      </c>
      <c r="B553" s="48">
        <v>2300601</v>
      </c>
      <c r="C553" s="55" t="s">
        <v>560</v>
      </c>
      <c r="D553" s="50">
        <v>34142</v>
      </c>
      <c r="E553" s="50">
        <v>29594</v>
      </c>
      <c r="F553" s="50">
        <f>XFD553-XFD553</f>
        <v>-4548</v>
      </c>
      <c r="G553" s="51"/>
    </row>
    <row r="554" s="59" customFormat="1" ht="22" customHeight="1">
      <c r="A554" s="54">
        <f t="shared" si="95"/>
        <v>5</v>
      </c>
      <c r="B554" s="48">
        <v>23009</v>
      </c>
      <c r="C554" s="53" t="s">
        <v>561</v>
      </c>
      <c r="D554" s="50">
        <f t="shared" si="100"/>
        <v>13734</v>
      </c>
      <c r="E554" s="50">
        <f>XFD555</f>
        <v>21844</v>
      </c>
      <c r="F554" s="50">
        <f>XFD555</f>
        <v>8110</v>
      </c>
      <c r="G554" s="51"/>
    </row>
    <row r="555" s="59" customFormat="1" ht="22" customHeight="1">
      <c r="A555" s="54">
        <f t="shared" si="95"/>
        <v>7</v>
      </c>
      <c r="B555" s="48">
        <v>2300901</v>
      </c>
      <c r="C555" s="55" t="s">
        <v>562</v>
      </c>
      <c r="D555" s="50">
        <v>13734</v>
      </c>
      <c r="E555" s="50">
        <v>21844</v>
      </c>
      <c r="F555" s="50">
        <f>XFD555-XFD555</f>
        <v>8110</v>
      </c>
      <c r="G555" s="51"/>
    </row>
    <row r="556" s="59" customFormat="1" ht="22" customHeight="1">
      <c r="A556" s="54">
        <f t="shared" si="95"/>
        <v>3</v>
      </c>
      <c r="B556" s="48">
        <v>231</v>
      </c>
      <c r="C556" s="60" t="s">
        <v>563</v>
      </c>
      <c r="D556" s="50">
        <f t="shared" si="100"/>
        <v>22837</v>
      </c>
      <c r="E556" s="50">
        <f t="shared" ref="E556:E557" si="101">XFD557</f>
        <v>22837</v>
      </c>
      <c r="F556" s="50">
        <f t="shared" ref="F556:F557" si="102">XFD557</f>
        <v>0</v>
      </c>
      <c r="G556" s="51"/>
    </row>
    <row r="557" s="59" customFormat="1" ht="22" customHeight="1">
      <c r="A557" s="54">
        <f t="shared" si="95"/>
        <v>5</v>
      </c>
      <c r="B557" s="48">
        <v>23103</v>
      </c>
      <c r="C557" s="53" t="s">
        <v>564</v>
      </c>
      <c r="D557" s="50">
        <f t="shared" si="100"/>
        <v>22837</v>
      </c>
      <c r="E557" s="50">
        <f t="shared" si="101"/>
        <v>22837</v>
      </c>
      <c r="F557" s="50">
        <f t="shared" si="102"/>
        <v>0</v>
      </c>
      <c r="G557" s="51"/>
    </row>
    <row r="558" s="59" customFormat="1" ht="22" customHeight="1">
      <c r="A558" s="54">
        <f t="shared" si="95"/>
        <v>7</v>
      </c>
      <c r="B558" s="48">
        <v>2310301</v>
      </c>
      <c r="C558" s="55" t="s">
        <v>565</v>
      </c>
      <c r="D558" s="50">
        <v>22837</v>
      </c>
      <c r="E558" s="50">
        <v>22837</v>
      </c>
      <c r="F558" s="50">
        <f>XFD558-XFD558</f>
        <v>0</v>
      </c>
      <c r="G558" s="51"/>
    </row>
    <row r="559" s="22" customFormat="1" ht="22" customHeight="1">
      <c r="A559" s="41"/>
      <c r="B559" s="42"/>
      <c r="C559" s="58" t="s">
        <v>566</v>
      </c>
      <c r="D559" s="44">
        <f>XFD6+XFD540</f>
        <v>433630</v>
      </c>
      <c r="E559" s="44">
        <f>XFD6+XFD540</f>
        <v>505124</v>
      </c>
      <c r="F559" s="44">
        <f>XFD6+XFD540</f>
        <v>71494</v>
      </c>
      <c r="G559" s="45"/>
    </row>
    <row r="560" ht="17.5" customHeight="1"/>
  </sheetData>
  <mergeCells count="8">
    <mergeCell ref="B2:G2"/>
    <mergeCell ref="D3:G3"/>
    <mergeCell ref="B4:B5"/>
    <mergeCell ref="C4:C5"/>
    <mergeCell ref="D4:D5"/>
    <mergeCell ref="E4:E5"/>
    <mergeCell ref="F4:F5"/>
    <mergeCell ref="G4:G5"/>
  </mergeCells>
  <printOptions headings="0" gridLines="0"/>
  <pageMargins left="0.59027799999999997" right="0.59027799999999997" top="0.78680600000000001" bottom="0.59027799999999997" header="0.314583" footer="0.39305599999999996"/>
  <pageSetup paperSize="9" scale="88" firstPageNumber="4"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zoomScale="100" workbookViewId="0">
      <selection activeCell="H11" activeCellId="0" sqref="H11"/>
    </sheetView>
  </sheetViews>
  <sheetFormatPr baseColWidth="8" defaultColWidth="9" defaultRowHeight="15.75" customHeight="1"/>
  <cols>
    <col customWidth="1" min="1" max="1" style="64" width="9.125"/>
    <col customWidth="1" min="2" max="2" style="64" width="47.125"/>
    <col customWidth="1" min="3" max="3" style="64" width="8.25"/>
    <col customWidth="1" min="4" max="4" style="64" width="10.875"/>
    <col customWidth="1" min="5" max="5" style="64" width="10.375"/>
    <col customWidth="1" min="6" max="6" style="65" width="12.625"/>
    <col customWidth="1" min="7" max="257" style="64" width="9"/>
  </cols>
  <sheetData>
    <row r="1" s="64" customFormat="1" ht="32" customHeight="1">
      <c r="A1" s="66" t="s">
        <v>567</v>
      </c>
      <c r="B1" s="67"/>
      <c r="F1" s="65"/>
    </row>
    <row r="2" s="64" customFormat="1" ht="30" customHeight="1">
      <c r="A2" s="68" t="s">
        <v>568</v>
      </c>
      <c r="B2" s="69"/>
      <c r="C2" s="69"/>
      <c r="D2" s="69"/>
      <c r="E2" s="69"/>
      <c r="F2" s="70"/>
    </row>
    <row r="3" s="71" customFormat="1" ht="18" customHeight="1">
      <c r="B3" s="72"/>
      <c r="C3" s="73" t="s">
        <v>569</v>
      </c>
      <c r="D3" s="73"/>
      <c r="E3" s="74" t="s">
        <v>570</v>
      </c>
      <c r="F3" s="75"/>
    </row>
    <row r="4" s="76" customFormat="1" ht="24" customHeight="1">
      <c r="A4" s="77" t="s">
        <v>3</v>
      </c>
      <c r="B4" s="77" t="s">
        <v>571</v>
      </c>
      <c r="C4" s="78" t="s">
        <v>123</v>
      </c>
      <c r="D4" s="78" t="s">
        <v>124</v>
      </c>
      <c r="E4" s="78" t="s">
        <v>572</v>
      </c>
      <c r="F4" s="78" t="s">
        <v>126</v>
      </c>
    </row>
    <row r="5" s="71" customFormat="1" ht="24" customHeight="1">
      <c r="A5" s="79"/>
      <c r="B5" s="80" t="s">
        <v>573</v>
      </c>
      <c r="C5" s="81">
        <f>XFD6+XFD7+XFD12+XFD15+XFD16+XFD17+XFD18</f>
        <v>179109</v>
      </c>
      <c r="D5" s="81">
        <f>XFD6+XFD7+XFD12+XFD15+XFD16+XFD17+XFD18</f>
        <v>153412</v>
      </c>
      <c r="E5" s="81">
        <f>XFD6+XFD7+XFD12+XFD15+XFD16+XFD17+XFD18</f>
        <v>-25697</v>
      </c>
      <c r="F5" s="82"/>
    </row>
    <row r="6" s="71" customFormat="1" ht="24" customHeight="1">
      <c r="A6" s="79"/>
      <c r="B6" s="83" t="s">
        <v>574</v>
      </c>
      <c r="C6" s="84"/>
      <c r="D6" s="84"/>
      <c r="E6" s="84">
        <f>XFD6-XFD6</f>
        <v>0</v>
      </c>
      <c r="F6" s="82"/>
    </row>
    <row r="7" s="71" customFormat="1" ht="24" customHeight="1">
      <c r="A7" s="79">
        <v>1030148</v>
      </c>
      <c r="B7" s="83" t="s">
        <v>575</v>
      </c>
      <c r="C7" s="84">
        <f>SUM(XFD8:XFD11)</f>
        <v>165135</v>
      </c>
      <c r="D7" s="84">
        <f>SUM(XFD8:XFD11)</f>
        <v>130000</v>
      </c>
      <c r="E7" s="84">
        <f>SUM(XFD8:XFD11)</f>
        <v>-35135</v>
      </c>
      <c r="F7" s="82"/>
    </row>
    <row r="8" s="71" customFormat="1" ht="49" customHeight="1">
      <c r="A8" s="79">
        <v>103014801</v>
      </c>
      <c r="B8" s="82" t="s">
        <v>576</v>
      </c>
      <c r="C8" s="84">
        <v>165135</v>
      </c>
      <c r="D8" s="84">
        <v>130000</v>
      </c>
      <c r="E8" s="84">
        <f t="shared" ref="E8:E14" si="103">XFD8-XFD8</f>
        <v>-35135</v>
      </c>
      <c r="F8" s="85"/>
    </row>
    <row r="9" s="71" customFormat="1" ht="24" customHeight="1">
      <c r="A9" s="79">
        <v>103014802</v>
      </c>
      <c r="B9" s="82" t="s">
        <v>577</v>
      </c>
      <c r="C9" s="84"/>
      <c r="D9" s="84"/>
      <c r="E9" s="84">
        <f t="shared" si="103"/>
        <v>0</v>
      </c>
      <c r="F9" s="82"/>
      <c r="I9" s="71"/>
    </row>
    <row r="10" s="71" customFormat="1" ht="24" customHeight="1">
      <c r="A10" s="79">
        <v>103014898</v>
      </c>
      <c r="B10" s="82" t="s">
        <v>578</v>
      </c>
      <c r="C10" s="84"/>
      <c r="D10" s="84"/>
      <c r="E10" s="84">
        <f t="shared" si="103"/>
        <v>0</v>
      </c>
      <c r="F10" s="82"/>
    </row>
    <row r="11" s="71" customFormat="1" ht="24" customHeight="1">
      <c r="A11" s="79">
        <v>103014899</v>
      </c>
      <c r="B11" s="82" t="s">
        <v>579</v>
      </c>
      <c r="C11" s="84"/>
      <c r="D11" s="84"/>
      <c r="E11" s="84">
        <f t="shared" si="103"/>
        <v>0</v>
      </c>
      <c r="F11" s="82"/>
    </row>
    <row r="12" s="71" customFormat="1" ht="24" customHeight="1">
      <c r="A12" s="79">
        <v>1030180</v>
      </c>
      <c r="B12" s="83" t="s">
        <v>580</v>
      </c>
      <c r="C12" s="84"/>
      <c r="D12" s="84"/>
      <c r="E12" s="84"/>
      <c r="F12" s="82"/>
    </row>
    <row r="13" s="71" customFormat="1" ht="24" customHeight="1">
      <c r="A13" s="79">
        <v>103018003</v>
      </c>
      <c r="B13" s="82" t="s">
        <v>581</v>
      </c>
      <c r="C13" s="84"/>
      <c r="D13" s="84"/>
      <c r="E13" s="84">
        <f t="shared" si="103"/>
        <v>0</v>
      </c>
      <c r="F13" s="82"/>
    </row>
    <row r="14" s="71" customFormat="1" ht="24" customHeight="1">
      <c r="A14" s="79">
        <v>103018004</v>
      </c>
      <c r="B14" s="82" t="s">
        <v>582</v>
      </c>
      <c r="C14" s="84"/>
      <c r="D14" s="84"/>
      <c r="E14" s="84">
        <f t="shared" si="103"/>
        <v>0</v>
      </c>
      <c r="F14" s="82"/>
    </row>
    <row r="15" s="71" customFormat="1" ht="52" customHeight="1">
      <c r="A15" s="79">
        <v>1030156</v>
      </c>
      <c r="B15" s="83" t="s">
        <v>583</v>
      </c>
      <c r="C15" s="84">
        <v>4000</v>
      </c>
      <c r="D15" s="84">
        <v>1500</v>
      </c>
      <c r="E15" s="84">
        <f t="shared" ref="E15:E24" si="104">XFD15-XFD15</f>
        <v>-2500</v>
      </c>
      <c r="F15" s="85"/>
    </row>
    <row r="16" s="71" customFormat="1" ht="24" customHeight="1">
      <c r="A16" s="79">
        <v>1300178</v>
      </c>
      <c r="B16" s="83" t="s">
        <v>584</v>
      </c>
      <c r="C16" s="84">
        <v>3200</v>
      </c>
      <c r="D16" s="84">
        <v>3200</v>
      </c>
      <c r="E16" s="84">
        <f t="shared" si="104"/>
        <v>0</v>
      </c>
      <c r="F16" s="82"/>
    </row>
    <row r="17" s="71" customFormat="1" ht="27" customHeight="1">
      <c r="A17" s="79">
        <v>1030199</v>
      </c>
      <c r="B17" s="83" t="s">
        <v>585</v>
      </c>
      <c r="C17" s="84"/>
      <c r="D17" s="84"/>
      <c r="E17" s="84">
        <f t="shared" si="104"/>
        <v>0</v>
      </c>
      <c r="F17" s="82"/>
    </row>
    <row r="18" s="71" customFormat="1" ht="27" customHeight="1">
      <c r="A18" s="79">
        <v>10310</v>
      </c>
      <c r="B18" s="83" t="s">
        <v>586</v>
      </c>
      <c r="C18" s="84">
        <f>XFD19+XFD23</f>
        <v>6774</v>
      </c>
      <c r="D18" s="84">
        <f>XFD19+XFD23</f>
        <v>18712</v>
      </c>
      <c r="E18" s="84">
        <f>XFD19+XFD23</f>
        <v>11938</v>
      </c>
      <c r="F18" s="82"/>
    </row>
    <row r="19" s="71" customFormat="1" ht="27" customHeight="1">
      <c r="A19" s="79">
        <v>1031006</v>
      </c>
      <c r="B19" s="83" t="s">
        <v>587</v>
      </c>
      <c r="C19" s="84">
        <f>XFD20+XFD21+XFD22</f>
        <v>0</v>
      </c>
      <c r="D19" s="84">
        <f>XFD20+XFD21+XFD22</f>
        <v>14909</v>
      </c>
      <c r="E19" s="84">
        <f>XFD20+XFD21+XFD22</f>
        <v>14909</v>
      </c>
      <c r="F19" s="82"/>
    </row>
    <row r="20" s="71" customFormat="1" ht="38" customHeight="1">
      <c r="A20" s="79">
        <v>103100601</v>
      </c>
      <c r="B20" s="83" t="s">
        <v>588</v>
      </c>
      <c r="C20" s="84"/>
      <c r="D20" s="84"/>
      <c r="E20" s="84">
        <f t="shared" si="104"/>
        <v>0</v>
      </c>
      <c r="F20" s="85"/>
    </row>
    <row r="21" s="71" customFormat="1" ht="38" customHeight="1">
      <c r="A21" s="79">
        <v>103100602</v>
      </c>
      <c r="B21" s="83" t="s">
        <v>589</v>
      </c>
      <c r="C21" s="84"/>
      <c r="D21" s="84">
        <v>3146</v>
      </c>
      <c r="E21" s="84">
        <f t="shared" si="104"/>
        <v>3146</v>
      </c>
      <c r="F21" s="85"/>
    </row>
    <row r="22" s="71" customFormat="1" ht="38" customHeight="1">
      <c r="A22" s="79">
        <v>103100699</v>
      </c>
      <c r="B22" s="83" t="s">
        <v>590</v>
      </c>
      <c r="C22" s="84"/>
      <c r="D22" s="84">
        <f>10554+1209</f>
        <v>11763</v>
      </c>
      <c r="E22" s="84">
        <f t="shared" si="104"/>
        <v>11763</v>
      </c>
      <c r="F22" s="85"/>
    </row>
    <row r="23" s="71" customFormat="1" ht="27" customHeight="1">
      <c r="A23" s="79">
        <v>1031099</v>
      </c>
      <c r="B23" s="83" t="s">
        <v>591</v>
      </c>
      <c r="C23" s="84">
        <f>XFD24</f>
        <v>6774</v>
      </c>
      <c r="D23" s="84">
        <f>XFD24</f>
        <v>3803</v>
      </c>
      <c r="E23" s="84">
        <f>XFD24</f>
        <v>-2971</v>
      </c>
      <c r="F23" s="82"/>
    </row>
    <row r="24" s="71" customFormat="1" ht="62" customHeight="1">
      <c r="A24" s="79">
        <v>103109998</v>
      </c>
      <c r="B24" s="83" t="s">
        <v>592</v>
      </c>
      <c r="C24" s="84">
        <v>6774</v>
      </c>
      <c r="D24" s="84">
        <v>3803</v>
      </c>
      <c r="E24" s="84">
        <f t="shared" si="104"/>
        <v>-2971</v>
      </c>
      <c r="F24" s="85"/>
    </row>
    <row r="25" s="71" customFormat="1" ht="27" customHeight="1">
      <c r="A25" s="79"/>
      <c r="B25" s="80" t="s">
        <v>593</v>
      </c>
      <c r="C25" s="81">
        <f>XFD26+XFD36+XFD37+XFD39+XFD40</f>
        <v>138266</v>
      </c>
      <c r="D25" s="81">
        <f>XFD26+XFD36+XFD37+XFD39+XFD40</f>
        <v>200310</v>
      </c>
      <c r="E25" s="81">
        <f>XFD26+XFD36+XFD37+XFD39+XFD40</f>
        <v>62044</v>
      </c>
      <c r="F25" s="82"/>
    </row>
    <row r="26" s="71" customFormat="1" ht="24" customHeight="1">
      <c r="A26" s="79">
        <v>11004</v>
      </c>
      <c r="B26" s="82" t="s">
        <v>594</v>
      </c>
      <c r="C26" s="84">
        <f>SUM(XFD27:XFD35)</f>
        <v>1392</v>
      </c>
      <c r="D26" s="84">
        <f>SUM(XFD27:XFD35)</f>
        <v>1411</v>
      </c>
      <c r="E26" s="84">
        <f>SUM(XFD27:XFD35)</f>
        <v>19</v>
      </c>
      <c r="F26" s="82"/>
    </row>
    <row r="27" s="71" customFormat="1" ht="24" customHeight="1">
      <c r="A27" s="79">
        <v>1100404</v>
      </c>
      <c r="B27" s="82" t="s">
        <v>595</v>
      </c>
      <c r="C27" s="84"/>
      <c r="D27" s="84"/>
      <c r="E27" s="84">
        <f t="shared" ref="E27:E35" si="105">XFD27-XFD27</f>
        <v>0</v>
      </c>
      <c r="F27" s="82"/>
    </row>
    <row r="28" s="71" customFormat="1" ht="24" customHeight="1">
      <c r="A28" s="79">
        <v>1100405</v>
      </c>
      <c r="B28" s="86" t="s">
        <v>596</v>
      </c>
      <c r="C28" s="78">
        <v>750</v>
      </c>
      <c r="D28" s="78">
        <v>610</v>
      </c>
      <c r="E28" s="84">
        <f t="shared" si="105"/>
        <v>-140</v>
      </c>
      <c r="F28" s="82"/>
    </row>
    <row r="29" s="71" customFormat="1" ht="24" customHeight="1">
      <c r="A29" s="79">
        <v>1100406</v>
      </c>
      <c r="B29" s="86" t="s">
        <v>597</v>
      </c>
      <c r="C29" s="78">
        <v>606</v>
      </c>
      <c r="D29" s="78">
        <v>662</v>
      </c>
      <c r="E29" s="84">
        <f t="shared" si="105"/>
        <v>56</v>
      </c>
      <c r="F29" s="82"/>
    </row>
    <row r="30" s="71" customFormat="1" ht="24" customHeight="1">
      <c r="A30" s="79">
        <v>1100407</v>
      </c>
      <c r="B30" s="86" t="s">
        <v>598</v>
      </c>
      <c r="C30" s="78"/>
      <c r="D30" s="78"/>
      <c r="E30" s="84">
        <f t="shared" si="105"/>
        <v>0</v>
      </c>
      <c r="F30" s="82"/>
    </row>
    <row r="31" s="71" customFormat="1" ht="24" customHeight="1">
      <c r="A31" s="79">
        <v>1100408</v>
      </c>
      <c r="B31" s="86" t="s">
        <v>599</v>
      </c>
      <c r="C31" s="78"/>
      <c r="D31" s="78"/>
      <c r="E31" s="84">
        <f t="shared" si="105"/>
        <v>0</v>
      </c>
      <c r="F31" s="82"/>
    </row>
    <row r="32" s="71" customFormat="1" ht="24" customHeight="1">
      <c r="A32" s="79">
        <v>1100409</v>
      </c>
      <c r="B32" s="86" t="s">
        <v>600</v>
      </c>
      <c r="C32" s="78"/>
      <c r="D32" s="78"/>
      <c r="E32" s="84">
        <f t="shared" si="105"/>
        <v>0</v>
      </c>
      <c r="F32" s="82"/>
    </row>
    <row r="33" s="71" customFormat="1" ht="24" customHeight="1">
      <c r="A33" s="79">
        <v>1100410</v>
      </c>
      <c r="B33" s="86" t="s">
        <v>601</v>
      </c>
      <c r="C33" s="78"/>
      <c r="D33" s="78"/>
      <c r="E33" s="84">
        <f t="shared" si="105"/>
        <v>0</v>
      </c>
      <c r="F33" s="82"/>
    </row>
    <row r="34" s="71" customFormat="1" ht="24" customHeight="1">
      <c r="A34" s="79">
        <v>1100411</v>
      </c>
      <c r="B34" s="86" t="s">
        <v>602</v>
      </c>
      <c r="C34" s="78"/>
      <c r="D34" s="78"/>
      <c r="E34" s="84">
        <f t="shared" si="105"/>
        <v>0</v>
      </c>
      <c r="F34" s="82"/>
    </row>
    <row r="35" s="71" customFormat="1" ht="24" customHeight="1">
      <c r="A35" s="79">
        <v>1100499</v>
      </c>
      <c r="B35" s="86" t="s">
        <v>603</v>
      </c>
      <c r="C35" s="78">
        <v>36</v>
      </c>
      <c r="D35" s="78">
        <v>139</v>
      </c>
      <c r="E35" s="84">
        <f t="shared" si="105"/>
        <v>103</v>
      </c>
      <c r="F35" s="82"/>
    </row>
    <row r="36" s="71" customFormat="1" ht="24" customHeight="1">
      <c r="A36" s="79">
        <v>11006</v>
      </c>
      <c r="B36" s="82" t="s">
        <v>604</v>
      </c>
      <c r="C36" s="84"/>
      <c r="D36" s="84"/>
      <c r="E36" s="84"/>
      <c r="F36" s="82"/>
    </row>
    <row r="37" s="71" customFormat="1" ht="24" customHeight="1">
      <c r="A37" s="79">
        <v>11008</v>
      </c>
      <c r="B37" s="82" t="s">
        <v>605</v>
      </c>
      <c r="C37" s="84">
        <f>XFD38</f>
        <v>106403</v>
      </c>
      <c r="D37" s="84">
        <f>XFD38</f>
        <v>107808</v>
      </c>
      <c r="E37" s="84">
        <f>XFD38</f>
        <v>1405</v>
      </c>
      <c r="F37" s="82"/>
    </row>
    <row r="38" s="71" customFormat="1" ht="24" customHeight="1">
      <c r="A38" s="79">
        <v>1100802</v>
      </c>
      <c r="B38" s="82" t="s">
        <v>606</v>
      </c>
      <c r="C38" s="84">
        <v>106403</v>
      </c>
      <c r="D38" s="84">
        <v>107808</v>
      </c>
      <c r="E38" s="84">
        <f>XFD38-XFD38</f>
        <v>1405</v>
      </c>
      <c r="F38" s="82"/>
      <c r="G38" s="71" t="s">
        <v>607</v>
      </c>
    </row>
    <row r="39" s="71" customFormat="1" ht="24" customHeight="1">
      <c r="A39" s="79">
        <v>11009</v>
      </c>
      <c r="B39" s="82" t="s">
        <v>608</v>
      </c>
      <c r="C39" s="84"/>
      <c r="D39" s="84"/>
      <c r="E39" s="84"/>
      <c r="F39" s="82"/>
    </row>
    <row r="40" s="71" customFormat="1" ht="24" customHeight="1">
      <c r="A40" s="79">
        <v>11011</v>
      </c>
      <c r="B40" s="82" t="s">
        <v>609</v>
      </c>
      <c r="C40" s="84">
        <f>XFD41</f>
        <v>30471</v>
      </c>
      <c r="D40" s="84">
        <f>XFD41</f>
        <v>91091</v>
      </c>
      <c r="E40" s="84">
        <f>XFD41</f>
        <v>60620</v>
      </c>
      <c r="F40" s="82"/>
    </row>
    <row r="41" s="71" customFormat="1" ht="24" customHeight="1">
      <c r="A41" s="79">
        <v>1101102</v>
      </c>
      <c r="B41" s="82" t="s">
        <v>610</v>
      </c>
      <c r="C41" s="84">
        <f>SUM(XFD42:XFD46)</f>
        <v>30471</v>
      </c>
      <c r="D41" s="84">
        <f>SUM(XFD42:XFD46)</f>
        <v>91091</v>
      </c>
      <c r="E41" s="84">
        <f>SUM(XFD42:XFD46)</f>
        <v>60620</v>
      </c>
      <c r="F41" s="82"/>
    </row>
    <row r="42" s="71" customFormat="1" ht="54" customHeight="1">
      <c r="A42" s="79">
        <v>110110211</v>
      </c>
      <c r="B42" s="79" t="s">
        <v>611</v>
      </c>
      <c r="C42" s="84">
        <v>30471</v>
      </c>
      <c r="D42" s="84">
        <v>17091</v>
      </c>
      <c r="E42" s="84">
        <f t="shared" ref="E42:E46" si="106">XFD42-XFD42</f>
        <v>-13380</v>
      </c>
      <c r="F42" s="20"/>
    </row>
    <row r="43" s="71" customFormat="1" ht="24" customHeight="1">
      <c r="A43" s="79">
        <v>110110231</v>
      </c>
      <c r="B43" s="79" t="s">
        <v>612</v>
      </c>
      <c r="C43" s="84"/>
      <c r="D43" s="84"/>
      <c r="E43" s="84">
        <f t="shared" si="106"/>
        <v>0</v>
      </c>
      <c r="F43" s="82"/>
    </row>
    <row r="44" s="71" customFormat="1" ht="24" customHeight="1">
      <c r="A44" s="79">
        <v>110110233</v>
      </c>
      <c r="B44" s="79" t="s">
        <v>613</v>
      </c>
      <c r="C44" s="84"/>
      <c r="D44" s="84">
        <v>2000</v>
      </c>
      <c r="E44" s="84">
        <f t="shared" si="106"/>
        <v>2000</v>
      </c>
      <c r="F44" s="85"/>
    </row>
    <row r="45" s="71" customFormat="1" ht="24" customHeight="1">
      <c r="A45" s="79">
        <v>110110298</v>
      </c>
      <c r="B45" s="79" t="s">
        <v>614</v>
      </c>
      <c r="C45" s="84"/>
      <c r="D45" s="84">
        <v>72000</v>
      </c>
      <c r="E45" s="84">
        <f t="shared" si="106"/>
        <v>72000</v>
      </c>
      <c r="F45" s="85"/>
    </row>
    <row r="46" s="71" customFormat="1" ht="24" customHeight="1">
      <c r="A46" s="79">
        <v>110110299</v>
      </c>
      <c r="B46" s="79" t="s">
        <v>615</v>
      </c>
      <c r="C46" s="84"/>
      <c r="D46" s="84"/>
      <c r="E46" s="84">
        <f t="shared" si="106"/>
        <v>0</v>
      </c>
      <c r="F46" s="82"/>
    </row>
    <row r="47" s="71" customFormat="1" ht="24" customHeight="1">
      <c r="A47" s="79"/>
      <c r="B47" s="80" t="s">
        <v>616</v>
      </c>
      <c r="C47" s="81">
        <f>XFD5+XFD25</f>
        <v>317375</v>
      </c>
      <c r="D47" s="81">
        <f>XFD5+XFD25</f>
        <v>353722</v>
      </c>
      <c r="E47" s="81">
        <f>XFD5+XFD25</f>
        <v>36347</v>
      </c>
      <c r="F47" s="82"/>
    </row>
    <row r="48" s="71" customFormat="1">
      <c r="F48" s="87"/>
    </row>
    <row r="49" s="71" customFormat="1">
      <c r="F49" s="87"/>
    </row>
    <row r="50" s="71" customFormat="1">
      <c r="F50" s="87"/>
    </row>
    <row r="51" s="71" customFormat="1">
      <c r="F51" s="87"/>
    </row>
    <row r="52" s="71" customFormat="1">
      <c r="F52" s="87"/>
    </row>
    <row r="53" s="71" customFormat="1">
      <c r="F53" s="87"/>
    </row>
    <row r="54" s="71" customFormat="1">
      <c r="F54" s="87"/>
    </row>
    <row r="55" s="71" customFormat="1">
      <c r="F55" s="87"/>
    </row>
    <row r="56" s="71" customFormat="1">
      <c r="F56" s="87"/>
    </row>
    <row r="57" s="71" customFormat="1">
      <c r="F57" s="87"/>
    </row>
    <row r="58" s="71" customFormat="1">
      <c r="F58" s="87"/>
    </row>
    <row r="59" s="71" customFormat="1">
      <c r="F59" s="87"/>
    </row>
    <row r="60" s="71" customFormat="1">
      <c r="F60" s="87"/>
    </row>
    <row r="61" s="71" customFormat="1">
      <c r="F61" s="87"/>
    </row>
    <row r="62" s="71" customFormat="1">
      <c r="F62" s="87"/>
    </row>
    <row r="63" s="71" customFormat="1">
      <c r="F63" s="87"/>
    </row>
    <row r="64" s="71" customFormat="1">
      <c r="F64" s="87"/>
    </row>
    <row r="65" s="71" customFormat="1">
      <c r="F65" s="87"/>
    </row>
    <row r="66" s="71" customFormat="1">
      <c r="F66" s="87"/>
    </row>
    <row r="67" s="71" customFormat="1">
      <c r="F67" s="87"/>
    </row>
    <row r="68" s="71" customFormat="1">
      <c r="F68" s="87"/>
    </row>
    <row r="69" s="71" customFormat="1">
      <c r="F69" s="87"/>
    </row>
    <row r="70" s="71" customFormat="1">
      <c r="F70" s="87"/>
    </row>
    <row r="71" s="71" customFormat="1">
      <c r="F71" s="87"/>
    </row>
    <row r="72" s="71" customFormat="1">
      <c r="F72" s="87"/>
    </row>
    <row r="73" s="71" customFormat="1">
      <c r="F73" s="87"/>
    </row>
    <row r="74" s="71" customFormat="1">
      <c r="F74" s="87"/>
    </row>
    <row r="75" s="71" customFormat="1">
      <c r="F75" s="87"/>
    </row>
    <row r="76" s="71" customFormat="1">
      <c r="F76" s="87"/>
    </row>
    <row r="77" s="71" customFormat="1">
      <c r="F77" s="87"/>
    </row>
    <row r="78" s="71" customFormat="1">
      <c r="F78" s="87"/>
    </row>
    <row r="79" s="71" customFormat="1">
      <c r="F79" s="87"/>
    </row>
    <row r="80" s="71" customFormat="1">
      <c r="F80" s="87"/>
    </row>
    <row r="81" s="71" customFormat="1">
      <c r="F81" s="87"/>
    </row>
    <row r="82" s="71" customFormat="1">
      <c r="F82" s="87"/>
    </row>
    <row r="83" s="71" customFormat="1">
      <c r="F83" s="87"/>
    </row>
    <row r="84" s="71" customFormat="1">
      <c r="F84" s="87"/>
    </row>
    <row r="85" s="71" customFormat="1">
      <c r="F85" s="87"/>
    </row>
    <row r="86" s="71" customFormat="1">
      <c r="F86" s="87"/>
    </row>
    <row r="87" s="71" customFormat="1">
      <c r="F87" s="87"/>
    </row>
    <row r="88" s="71" customFormat="1">
      <c r="F88" s="87"/>
    </row>
    <row r="89" s="71" customFormat="1">
      <c r="F89" s="87"/>
    </row>
    <row r="90" s="71" customFormat="1">
      <c r="F90" s="87"/>
    </row>
    <row r="91" s="71" customFormat="1">
      <c r="F91" s="87"/>
    </row>
    <row r="92" s="71" customFormat="1">
      <c r="F92" s="87"/>
    </row>
    <row r="93" s="71" customFormat="1">
      <c r="F93" s="87"/>
    </row>
    <row r="94" s="71" customFormat="1">
      <c r="F94" s="87"/>
    </row>
    <row r="95" s="71" customFormat="1">
      <c r="F95" s="87"/>
    </row>
    <row r="96" s="71" customFormat="1">
      <c r="F96" s="87"/>
    </row>
    <row r="97" s="71" customFormat="1">
      <c r="F97" s="87"/>
    </row>
    <row r="98" s="71" customFormat="1">
      <c r="F98" s="87"/>
    </row>
    <row r="99" s="71" customFormat="1">
      <c r="F99" s="87"/>
    </row>
    <row r="100" s="71" customFormat="1">
      <c r="F100" s="87"/>
    </row>
    <row r="101" s="71" customFormat="1">
      <c r="F101" s="87"/>
    </row>
    <row r="102" s="71" customFormat="1">
      <c r="F102" s="87"/>
    </row>
    <row r="103" s="71" customFormat="1">
      <c r="F103" s="87"/>
    </row>
    <row r="104" s="71" customFormat="1">
      <c r="F104" s="87"/>
    </row>
    <row r="105" s="71" customFormat="1">
      <c r="F105" s="87"/>
    </row>
    <row r="106" s="71" customFormat="1">
      <c r="F106" s="87"/>
    </row>
    <row r="107" s="71" customFormat="1">
      <c r="F107" s="87"/>
    </row>
    <row r="108" s="71" customFormat="1">
      <c r="F108" s="87"/>
    </row>
    <row r="109" s="71" customFormat="1">
      <c r="F109" s="87"/>
    </row>
    <row r="110" s="71" customFormat="1">
      <c r="F110" s="87"/>
    </row>
    <row r="111" s="71" customFormat="1">
      <c r="F111" s="87"/>
    </row>
    <row r="112" s="71" customFormat="1">
      <c r="F112" s="87"/>
    </row>
    <row r="113" s="71" customFormat="1">
      <c r="F113" s="87"/>
    </row>
    <row r="114" s="71" customFormat="1">
      <c r="F114" s="87"/>
    </row>
    <row r="115" s="71" customFormat="1">
      <c r="F115" s="87"/>
    </row>
    <row r="116" s="71" customFormat="1">
      <c r="F116" s="87"/>
    </row>
    <row r="117" s="71" customFormat="1">
      <c r="F117" s="87"/>
    </row>
    <row r="118" s="71" customFormat="1">
      <c r="F118" s="87"/>
    </row>
    <row r="119" s="71" customFormat="1">
      <c r="F119" s="87"/>
    </row>
    <row r="120" s="71" customFormat="1">
      <c r="F120" s="87"/>
    </row>
    <row r="121" s="71" customFormat="1">
      <c r="F121" s="87"/>
    </row>
    <row r="122" s="71" customFormat="1">
      <c r="F122" s="87"/>
    </row>
    <row r="123" s="71" customFormat="1">
      <c r="F123" s="87"/>
    </row>
    <row r="124" s="71" customFormat="1" ht="15.75" customHeight="1">
      <c r="F124" s="87"/>
    </row>
    <row r="125" s="71" customFormat="1" ht="15.75" customHeight="1">
      <c r="F125" s="87"/>
    </row>
    <row r="126" s="71" customFormat="1" ht="15.75" customHeight="1">
      <c r="F126" s="87"/>
    </row>
    <row r="127" s="71" customFormat="1" ht="15.75" customHeight="1">
      <c r="F127" s="87"/>
    </row>
    <row r="128" s="71" customFormat="1" ht="15.75" customHeight="1">
      <c r="F128" s="87"/>
    </row>
    <row r="129" s="71" customFormat="1" ht="15.75" customHeight="1">
      <c r="F129" s="87"/>
    </row>
    <row r="130" s="71" customFormat="1" ht="15.75" customHeight="1">
      <c r="F130" s="87"/>
    </row>
    <row r="131" s="71" customFormat="1" ht="15.75" customHeight="1">
      <c r="F131" s="87"/>
    </row>
    <row r="132" s="71" customFormat="1" ht="15.75" customHeight="1">
      <c r="F132" s="87"/>
    </row>
    <row r="133" s="71" customFormat="1" ht="15.75" customHeight="1">
      <c r="F133" s="87"/>
    </row>
    <row r="134" s="71" customFormat="1" ht="15.75" customHeight="1">
      <c r="F134" s="87"/>
    </row>
    <row r="135" s="71" customFormat="1" ht="15.75" customHeight="1">
      <c r="F135" s="87"/>
    </row>
    <row r="136" s="71" customFormat="1" ht="15.75" customHeight="1">
      <c r="F136" s="87"/>
    </row>
    <row r="137" s="71" customFormat="1" ht="15.75" customHeight="1">
      <c r="F137" s="87"/>
    </row>
    <row r="138" s="71" customFormat="1" ht="15.75" customHeight="1">
      <c r="F138" s="87"/>
    </row>
    <row r="139" s="71" customFormat="1" ht="15.75" customHeight="1">
      <c r="F139" s="87"/>
    </row>
    <row r="140" s="71" customFormat="1" ht="15.75" customHeight="1">
      <c r="F140" s="87"/>
    </row>
    <row r="141" s="71" customFormat="1" ht="15.75" customHeight="1">
      <c r="F141" s="87"/>
    </row>
    <row r="142" s="71" customFormat="1" ht="15.75" customHeight="1">
      <c r="F142" s="87"/>
    </row>
    <row r="143" s="71" customFormat="1" ht="15.75" customHeight="1">
      <c r="F143" s="87"/>
    </row>
    <row r="144" s="71" customFormat="1" ht="15.75" customHeight="1">
      <c r="F144" s="87"/>
    </row>
    <row r="145" s="71" customFormat="1" ht="15.75" customHeight="1">
      <c r="F145" s="87"/>
    </row>
    <row r="146" s="71" customFormat="1" ht="15.75" customHeight="1">
      <c r="F146" s="87"/>
    </row>
    <row r="147" s="71" customFormat="1" ht="15.75" customHeight="1">
      <c r="F147" s="87"/>
    </row>
    <row r="148" s="71" customFormat="1" ht="15.75" customHeight="1">
      <c r="F148" s="87"/>
    </row>
    <row r="149" s="71" customFormat="1" ht="15.75" customHeight="1">
      <c r="F149" s="87"/>
    </row>
    <row r="150" s="71" customFormat="1" ht="15.75" customHeight="1">
      <c r="F150" s="87"/>
    </row>
    <row r="151" s="71" customFormat="1" ht="15.75" customHeight="1">
      <c r="F151" s="87"/>
    </row>
    <row r="152" s="71" customFormat="1" ht="15.75" customHeight="1">
      <c r="F152" s="87"/>
    </row>
    <row r="153" s="71" customFormat="1" ht="15.75" customHeight="1">
      <c r="F153" s="87"/>
    </row>
    <row r="154" s="71" customFormat="1" ht="15.75" customHeight="1">
      <c r="F154" s="87"/>
    </row>
    <row r="155" s="71" customFormat="1" ht="15.75" customHeight="1">
      <c r="F155" s="87"/>
    </row>
    <row r="156" s="71" customFormat="1" ht="15.75" customHeight="1">
      <c r="F156" s="87"/>
    </row>
    <row r="157" s="71" customFormat="1" ht="15.75" customHeight="1">
      <c r="F157" s="87"/>
    </row>
    <row r="158" s="71" customFormat="1" ht="15.75" customHeight="1">
      <c r="F158" s="87"/>
    </row>
    <row r="159" s="71" customFormat="1" ht="15.75" customHeight="1">
      <c r="F159" s="87"/>
    </row>
    <row r="160" s="71" customFormat="1" ht="15.75" customHeight="1">
      <c r="F160" s="87"/>
    </row>
    <row r="161" s="71" customFormat="1" ht="15.75" customHeight="1">
      <c r="F161" s="87"/>
    </row>
    <row r="162" s="71" customFormat="1" ht="15.75" customHeight="1">
      <c r="F162" s="87"/>
    </row>
    <row r="163" s="71" customFormat="1" ht="15.75" customHeight="1">
      <c r="F163" s="87"/>
    </row>
    <row r="164" s="71" customFormat="1" ht="15.75" customHeight="1">
      <c r="F164" s="87"/>
    </row>
    <row r="165" s="71" customFormat="1" ht="15.75" customHeight="1">
      <c r="F165" s="87"/>
    </row>
    <row r="166" s="71" customFormat="1" ht="15.75" customHeight="1">
      <c r="F166" s="87"/>
    </row>
    <row r="167" s="71" customFormat="1" ht="15.75" customHeight="1">
      <c r="F167" s="87"/>
    </row>
    <row r="168" s="71" customFormat="1" ht="15.75" customHeight="1">
      <c r="F168" s="87"/>
    </row>
    <row r="169" s="71" customFormat="1" ht="15.75" customHeight="1">
      <c r="F169" s="87"/>
    </row>
    <row r="170" s="71" customFormat="1" ht="15.75" customHeight="1">
      <c r="F170" s="87"/>
    </row>
    <row r="171" s="71" customFormat="1" ht="15.75" customHeight="1">
      <c r="F171" s="87"/>
    </row>
    <row r="172" s="71" customFormat="1" ht="15.75" customHeight="1">
      <c r="F172" s="87"/>
    </row>
    <row r="173" s="71" customFormat="1" ht="15.75" customHeight="1">
      <c r="F173" s="87"/>
    </row>
    <row r="174" s="71" customFormat="1" ht="15.75" customHeight="1">
      <c r="F174" s="87"/>
    </row>
    <row r="175" s="71" customFormat="1" ht="15.75" customHeight="1">
      <c r="F175" s="87"/>
    </row>
    <row r="176" s="71" customFormat="1" ht="15.75" customHeight="1">
      <c r="F176" s="87"/>
    </row>
    <row r="177" s="71" customFormat="1" ht="15.75" customHeight="1">
      <c r="F177" s="87"/>
    </row>
    <row r="178" s="71" customFormat="1" ht="15.75" customHeight="1">
      <c r="F178" s="87"/>
    </row>
    <row r="179" s="71" customFormat="1" ht="15.75" customHeight="1">
      <c r="F179" s="87"/>
    </row>
    <row r="180" s="71" customFormat="1" ht="15.75" customHeight="1">
      <c r="F180" s="87"/>
    </row>
    <row r="181" s="71" customFormat="1" ht="15.75" customHeight="1">
      <c r="F181" s="87"/>
    </row>
    <row r="182" s="71" customFormat="1" ht="15.75" customHeight="1">
      <c r="F182" s="87"/>
    </row>
    <row r="183" s="71" customFormat="1" ht="15.75" customHeight="1">
      <c r="F183" s="87"/>
    </row>
    <row r="184" s="71" customFormat="1" ht="15.75" customHeight="1">
      <c r="F184" s="87"/>
    </row>
    <row r="185" s="71" customFormat="1" ht="15.75" customHeight="1">
      <c r="F185" s="87"/>
    </row>
    <row r="186" s="71" customFormat="1" ht="15.75" customHeight="1">
      <c r="F186" s="87"/>
    </row>
    <row r="187" s="71" customFormat="1" ht="15.75" customHeight="1">
      <c r="F187" s="87"/>
    </row>
    <row r="188" s="71" customFormat="1" ht="15.75" customHeight="1">
      <c r="F188" s="87"/>
    </row>
    <row r="189" s="71" customFormat="1" ht="15.75" customHeight="1">
      <c r="F189" s="87"/>
    </row>
    <row r="190" s="71" customFormat="1" ht="15.75" customHeight="1">
      <c r="F190" s="87"/>
    </row>
    <row r="191" s="71" customFormat="1" ht="15.75" customHeight="1">
      <c r="F191" s="87"/>
    </row>
    <row r="192" s="71" customFormat="1" ht="15.75" customHeight="1">
      <c r="F192" s="87"/>
    </row>
    <row r="193" s="71" customFormat="1" ht="15.75" customHeight="1">
      <c r="F193" s="87"/>
    </row>
    <row r="194" s="71" customFormat="1" ht="15.75" customHeight="1">
      <c r="F194" s="87"/>
    </row>
    <row r="195" s="71" customFormat="1" ht="15.75" customHeight="1">
      <c r="F195" s="87"/>
    </row>
    <row r="196" s="71" customFormat="1" ht="15.75" customHeight="1">
      <c r="F196" s="87"/>
    </row>
    <row r="197" s="71" customFormat="1" ht="15.75" customHeight="1">
      <c r="F197" s="87"/>
    </row>
    <row r="198" s="71" customFormat="1" ht="15.75" customHeight="1">
      <c r="F198" s="87"/>
    </row>
    <row r="199" s="71" customFormat="1" ht="15.75" customHeight="1">
      <c r="F199" s="87"/>
    </row>
    <row r="200" s="71" customFormat="1" ht="15.75" customHeight="1">
      <c r="F200" s="87"/>
    </row>
    <row r="201" s="71" customFormat="1" ht="15.75" customHeight="1">
      <c r="F201" s="87"/>
    </row>
    <row r="202" s="71" customFormat="1" ht="15.75" customHeight="1">
      <c r="F202" s="87"/>
    </row>
    <row r="203" s="71" customFormat="1" ht="15.75" customHeight="1">
      <c r="F203" s="87"/>
    </row>
    <row r="204" s="71" customFormat="1" ht="15.75" customHeight="1">
      <c r="F204" s="87"/>
    </row>
    <row r="205" s="71" customFormat="1" ht="15.75" customHeight="1">
      <c r="F205" s="87"/>
    </row>
    <row r="206" s="71" customFormat="1" ht="15.75" customHeight="1">
      <c r="F206" s="87"/>
    </row>
    <row r="207" s="71" customFormat="1" ht="15.75" customHeight="1">
      <c r="F207" s="87"/>
    </row>
    <row r="208" s="71" customFormat="1" ht="15.75" customHeight="1">
      <c r="F208" s="87"/>
    </row>
    <row r="209" s="71" customFormat="1" ht="15.75" customHeight="1">
      <c r="F209" s="87"/>
    </row>
    <row r="210" s="71" customFormat="1" ht="15.75" customHeight="1">
      <c r="F210" s="87"/>
    </row>
    <row r="211" s="71" customFormat="1" ht="15.75" customHeight="1">
      <c r="F211" s="87"/>
    </row>
    <row r="212" s="71" customFormat="1" ht="15.75" customHeight="1">
      <c r="F212" s="87"/>
    </row>
    <row r="213" s="71" customFormat="1" ht="15.75" customHeight="1">
      <c r="F213" s="87"/>
    </row>
    <row r="214" s="71" customFormat="1" ht="15.75" customHeight="1">
      <c r="F214" s="87"/>
    </row>
    <row r="215" s="71" customFormat="1" ht="15.75" customHeight="1">
      <c r="F215" s="87"/>
    </row>
    <row r="216" s="71" customFormat="1" ht="15.75" customHeight="1">
      <c r="F216" s="87"/>
    </row>
    <row r="217" s="71" customFormat="1" ht="15.75" customHeight="1">
      <c r="F217" s="87"/>
    </row>
    <row r="218" s="71" customFormat="1" ht="15.75" customHeight="1">
      <c r="F218" s="87"/>
    </row>
    <row r="219" s="71" customFormat="1" ht="15.75" customHeight="1">
      <c r="F219" s="87"/>
    </row>
    <row r="220" s="71" customFormat="1" ht="15.75" customHeight="1">
      <c r="F220" s="87"/>
    </row>
    <row r="221" s="71" customFormat="1" ht="15.75" customHeight="1">
      <c r="F221" s="87"/>
    </row>
    <row r="222" s="71" customFormat="1" ht="15.75" customHeight="1">
      <c r="F222" s="87"/>
    </row>
    <row r="223" s="71" customFormat="1" ht="15.75" customHeight="1">
      <c r="F223" s="87"/>
    </row>
    <row r="224" s="71" customFormat="1" ht="15.75" customHeight="1">
      <c r="F224" s="87"/>
    </row>
    <row r="225" s="71" customFormat="1" ht="15.75" customHeight="1">
      <c r="F225" s="87"/>
    </row>
    <row r="226" s="71" customFormat="1" ht="15.75" customHeight="1">
      <c r="F226" s="87"/>
    </row>
    <row r="227" s="71" customFormat="1" ht="15.75" customHeight="1">
      <c r="F227" s="87"/>
    </row>
    <row r="228" s="71" customFormat="1" ht="15.75" customHeight="1">
      <c r="F228" s="87"/>
    </row>
    <row r="229" s="71" customFormat="1" ht="15.75" customHeight="1">
      <c r="F229" s="87"/>
    </row>
    <row r="230" s="71" customFormat="1" ht="15.75" customHeight="1">
      <c r="F230" s="87"/>
    </row>
    <row r="231" s="71" customFormat="1" ht="15.75" customHeight="1">
      <c r="F231" s="87"/>
    </row>
    <row r="232" s="71" customFormat="1" ht="15.75" customHeight="1">
      <c r="F232" s="87"/>
    </row>
    <row r="233" s="71" customFormat="1" ht="15.75" customHeight="1">
      <c r="F233" s="87"/>
    </row>
    <row r="234" s="71" customFormat="1" ht="15.75" customHeight="1">
      <c r="F234" s="87"/>
    </row>
    <row r="235" s="71" customFormat="1" ht="15.75" customHeight="1">
      <c r="F235" s="87"/>
    </row>
    <row r="236" s="71" customFormat="1" ht="15.75" customHeight="1">
      <c r="F236" s="87"/>
    </row>
    <row r="237" s="71" customFormat="1" ht="15.75" customHeight="1">
      <c r="F237" s="87"/>
    </row>
    <row r="238" s="71" customFormat="1" ht="15.75" customHeight="1">
      <c r="F238" s="87"/>
    </row>
    <row r="239" s="71" customFormat="1" ht="15.75" customHeight="1">
      <c r="F239" s="87"/>
    </row>
    <row r="240" s="71" customFormat="1" ht="15.75" customHeight="1">
      <c r="F240" s="87"/>
    </row>
    <row r="241" s="71" customFormat="1" ht="15.75" customHeight="1">
      <c r="F241" s="87"/>
    </row>
    <row r="242" s="71" customFormat="1" ht="15.75" customHeight="1">
      <c r="F242" s="87"/>
    </row>
    <row r="243" s="71" customFormat="1" ht="15.75" customHeight="1">
      <c r="F243" s="87"/>
    </row>
    <row r="244" s="71" customFormat="1" ht="15.75" customHeight="1">
      <c r="F244" s="87"/>
    </row>
    <row r="245" s="71" customFormat="1" ht="15.75" customHeight="1">
      <c r="F245" s="87"/>
    </row>
    <row r="246" s="71" customFormat="1" ht="15.75" customHeight="1">
      <c r="F246" s="87"/>
    </row>
    <row r="247" s="71" customFormat="1" ht="15.75" customHeight="1">
      <c r="F247" s="87"/>
    </row>
    <row r="248" s="71" customFormat="1" ht="15.75" customHeight="1">
      <c r="F248" s="87"/>
    </row>
    <row r="249" s="71" customFormat="1" ht="15.75" customHeight="1">
      <c r="F249" s="87"/>
    </row>
    <row r="250" s="71" customFormat="1" ht="15.75" customHeight="1">
      <c r="F250" s="87"/>
    </row>
    <row r="251" s="71" customFormat="1" ht="15.75" customHeight="1">
      <c r="F251" s="87"/>
    </row>
    <row r="252" s="71" customFormat="1" ht="15.75" customHeight="1">
      <c r="F252" s="87"/>
    </row>
    <row r="253" s="71" customFormat="1" ht="15.75" customHeight="1">
      <c r="F253" s="87"/>
    </row>
    <row r="254" s="71" customFormat="1" ht="15.75" customHeight="1">
      <c r="F254" s="87"/>
    </row>
    <row r="255" s="71" customFormat="1" ht="15.75" customHeight="1">
      <c r="F255" s="87"/>
    </row>
    <row r="256" s="71" customFormat="1" ht="15.75" customHeight="1">
      <c r="F256" s="87"/>
    </row>
    <row r="257" s="71" customFormat="1" ht="15.75" customHeight="1">
      <c r="F257" s="87"/>
    </row>
    <row r="258" s="71" customFormat="1" ht="15.75" customHeight="1">
      <c r="F258" s="87"/>
    </row>
    <row r="259" s="71" customFormat="1" ht="15.75" customHeight="1">
      <c r="F259" s="87"/>
    </row>
    <row r="260" s="71" customFormat="1" ht="15.75" customHeight="1">
      <c r="F260" s="87"/>
    </row>
    <row r="261" s="71" customFormat="1" ht="15.75" customHeight="1">
      <c r="F261" s="87"/>
    </row>
    <row r="262" s="71" customFormat="1" ht="15.75" customHeight="1">
      <c r="F262" s="87"/>
    </row>
    <row r="263" s="71" customFormat="1" ht="15.75" customHeight="1">
      <c r="F263" s="87"/>
    </row>
    <row r="264" s="71" customFormat="1" ht="15.75" customHeight="1">
      <c r="F264" s="87"/>
    </row>
    <row r="265" s="71" customFormat="1" ht="15.75" customHeight="1">
      <c r="F265" s="87"/>
    </row>
    <row r="266" s="71" customFormat="1" ht="15.75" customHeight="1">
      <c r="F266" s="87"/>
    </row>
    <row r="267" s="71" customFormat="1" ht="15.75" customHeight="1">
      <c r="F267" s="87"/>
    </row>
    <row r="268" s="71" customFormat="1" ht="15.75" customHeight="1">
      <c r="F268" s="87"/>
    </row>
    <row r="269" s="71" customFormat="1" ht="15.75" customHeight="1">
      <c r="F269" s="87"/>
    </row>
    <row r="270" s="71" customFormat="1" ht="15.75" customHeight="1">
      <c r="F270" s="87"/>
    </row>
    <row r="271" s="71" customFormat="1" ht="15.75" customHeight="1">
      <c r="F271" s="87"/>
    </row>
    <row r="272" s="71" customFormat="1" ht="15.75" customHeight="1">
      <c r="F272" s="87"/>
    </row>
    <row r="273" s="71" customFormat="1" ht="15.75" customHeight="1">
      <c r="F273" s="87"/>
    </row>
    <row r="274" s="71" customFormat="1" ht="15.75" customHeight="1">
      <c r="F274" s="87"/>
    </row>
    <row r="275" s="71" customFormat="1" ht="15.75" customHeight="1">
      <c r="F275" s="87"/>
    </row>
    <row r="276" s="71" customFormat="1" ht="15.75" customHeight="1">
      <c r="F276" s="87"/>
    </row>
    <row r="277" s="71" customFormat="1" ht="15.75" customHeight="1">
      <c r="F277" s="87"/>
    </row>
    <row r="278" s="71" customFormat="1" ht="15.75" customHeight="1">
      <c r="F278" s="87"/>
    </row>
    <row r="279" s="71" customFormat="1" ht="15.75" customHeight="1">
      <c r="F279" s="87"/>
    </row>
    <row r="280" s="71" customFormat="1" ht="15.75" customHeight="1">
      <c r="F280" s="87"/>
    </row>
    <row r="281" s="71" customFormat="1" ht="15.75" customHeight="1">
      <c r="F281" s="87"/>
    </row>
    <row r="282" s="71" customFormat="1" ht="15.75" customHeight="1">
      <c r="F282" s="87"/>
    </row>
    <row r="283" s="71" customFormat="1" ht="15.75" customHeight="1">
      <c r="F283" s="87"/>
    </row>
    <row r="284" s="71" customFormat="1" ht="15.75" customHeight="1">
      <c r="F284" s="87"/>
    </row>
    <row r="285" s="71" customFormat="1" ht="15.75" customHeight="1">
      <c r="F285" s="87"/>
    </row>
    <row r="286" s="71" customFormat="1" ht="15.75" customHeight="1">
      <c r="F286" s="87"/>
    </row>
    <row r="287" s="71" customFormat="1" ht="15.75" customHeight="1">
      <c r="F287" s="87"/>
    </row>
    <row r="288" s="71" customFormat="1" ht="15.75" customHeight="1">
      <c r="F288" s="87"/>
    </row>
    <row r="289" s="71" customFormat="1" ht="15.75" customHeight="1">
      <c r="F289" s="87"/>
    </row>
    <row r="290" s="71" customFormat="1" ht="15.75" customHeight="1">
      <c r="F290" s="87"/>
    </row>
    <row r="291" s="71" customFormat="1" ht="15.75" customHeight="1">
      <c r="F291" s="87"/>
    </row>
    <row r="292" s="71" customFormat="1" ht="15.75" customHeight="1">
      <c r="F292" s="87"/>
    </row>
    <row r="293" s="71" customFormat="1" ht="15.75" customHeight="1">
      <c r="F293" s="87"/>
    </row>
    <row r="294" s="71" customFormat="1" ht="15.75" customHeight="1">
      <c r="F294" s="87"/>
    </row>
    <row r="295" s="71" customFormat="1" ht="15.75" customHeight="1">
      <c r="F295" s="87"/>
    </row>
    <row r="296" s="71" customFormat="1" ht="15.75" customHeight="1">
      <c r="F296" s="87"/>
    </row>
    <row r="297" s="71" customFormat="1" ht="15.75" customHeight="1">
      <c r="F297" s="87"/>
    </row>
    <row r="298" s="71" customFormat="1" ht="15.75" customHeight="1">
      <c r="F298" s="87"/>
    </row>
    <row r="299" s="71" customFormat="1" ht="15.75" customHeight="1">
      <c r="F299" s="87"/>
    </row>
    <row r="300" s="71" customFormat="1" ht="15.75" customHeight="1">
      <c r="F300" s="87"/>
    </row>
    <row r="301" s="71" customFormat="1" ht="15.75" customHeight="1">
      <c r="F301" s="87"/>
    </row>
    <row r="302" s="71" customFormat="1" ht="15.75" customHeight="1">
      <c r="F302" s="87"/>
    </row>
    <row r="303" s="71" customFormat="1" ht="15.75" customHeight="1">
      <c r="F303" s="87"/>
    </row>
    <row r="304" s="71" customFormat="1" ht="15.75" customHeight="1">
      <c r="F304" s="87"/>
    </row>
    <row r="305" s="71" customFormat="1" ht="15.75" customHeight="1">
      <c r="F305" s="87"/>
    </row>
    <row r="306" s="71" customFormat="1" ht="15.75" customHeight="1">
      <c r="F306" s="87"/>
    </row>
    <row r="307" s="71" customFormat="1" ht="15.75" customHeight="1">
      <c r="F307" s="87"/>
    </row>
    <row r="308" s="71" customFormat="1" ht="15.75" customHeight="1">
      <c r="F308" s="87"/>
    </row>
    <row r="309" s="71" customFormat="1" ht="15.75" customHeight="1">
      <c r="F309" s="87"/>
    </row>
    <row r="310" s="71" customFormat="1" ht="15.75" customHeight="1">
      <c r="F310" s="87"/>
    </row>
    <row r="311" s="71" customFormat="1" ht="15.75" customHeight="1">
      <c r="F311" s="87"/>
    </row>
    <row r="312" s="71" customFormat="1" ht="15.75" customHeight="1">
      <c r="F312" s="87"/>
    </row>
    <row r="313" s="71" customFormat="1" ht="15.75" customHeight="1">
      <c r="F313" s="87"/>
    </row>
    <row r="314" s="71" customFormat="1" ht="15.75" customHeight="1">
      <c r="F314" s="87"/>
    </row>
    <row r="315" s="71" customFormat="1" ht="15.75" customHeight="1">
      <c r="F315" s="87"/>
    </row>
    <row r="316" s="71" customFormat="1" ht="15.75" customHeight="1">
      <c r="F316" s="87"/>
    </row>
    <row r="317" s="71" customFormat="1" ht="15.75" customHeight="1">
      <c r="F317" s="87"/>
    </row>
    <row r="318" s="71" customFormat="1" ht="15.75" customHeight="1">
      <c r="F318" s="87"/>
    </row>
    <row r="319" s="71" customFormat="1" ht="15.75" customHeight="1">
      <c r="F319" s="87"/>
    </row>
    <row r="320" s="71" customFormat="1" ht="15.75" customHeight="1">
      <c r="F320" s="87"/>
    </row>
    <row r="321" s="71" customFormat="1" ht="15.75" customHeight="1">
      <c r="F321" s="87"/>
    </row>
    <row r="322" s="71" customFormat="1" ht="15.75" customHeight="1">
      <c r="F322" s="87"/>
    </row>
    <row r="323" s="71" customFormat="1" ht="15.75" customHeight="1">
      <c r="F323" s="87"/>
    </row>
    <row r="324" s="71" customFormat="1" ht="15.75" customHeight="1">
      <c r="F324" s="87"/>
    </row>
    <row r="325" s="71" customFormat="1" ht="15.75" customHeight="1">
      <c r="F325" s="87"/>
    </row>
    <row r="326" s="71" customFormat="1" ht="15.75" customHeight="1">
      <c r="F326" s="87"/>
    </row>
    <row r="327" s="71" customFormat="1" ht="15.75" customHeight="1">
      <c r="F327" s="87"/>
    </row>
    <row r="328" s="71" customFormat="1" ht="15.75" customHeight="1">
      <c r="F328" s="87"/>
    </row>
    <row r="329" s="71" customFormat="1" ht="15.75" customHeight="1">
      <c r="F329" s="87"/>
    </row>
    <row r="330" s="71" customFormat="1" ht="15.75" customHeight="1">
      <c r="F330" s="87"/>
    </row>
    <row r="331" s="71" customFormat="1" ht="15.75" customHeight="1">
      <c r="F331" s="87"/>
    </row>
    <row r="332" s="71" customFormat="1" ht="15.75" customHeight="1">
      <c r="F332" s="87"/>
    </row>
    <row r="333" s="71" customFormat="1" ht="15.75" customHeight="1">
      <c r="F333" s="87"/>
    </row>
    <row r="334" s="71" customFormat="1" ht="15.75" customHeight="1">
      <c r="F334" s="87"/>
    </row>
    <row r="335" s="71" customFormat="1" ht="15.75" customHeight="1">
      <c r="F335" s="87"/>
    </row>
    <row r="336" s="71" customFormat="1" ht="15.75" customHeight="1">
      <c r="F336" s="87"/>
    </row>
    <row r="337" s="71" customFormat="1" ht="15.75" customHeight="1">
      <c r="F337" s="87"/>
    </row>
    <row r="338" s="71" customFormat="1" ht="15.75" customHeight="1">
      <c r="F338" s="87"/>
    </row>
    <row r="339" s="71" customFormat="1" ht="15.75" customHeight="1">
      <c r="F339" s="87"/>
    </row>
    <row r="340" s="71" customFormat="1" ht="15.75" customHeight="1">
      <c r="F340" s="87"/>
    </row>
    <row r="341" s="71" customFormat="1" ht="15.75" customHeight="1">
      <c r="F341" s="87"/>
    </row>
    <row r="342" s="71" customFormat="1" ht="15.75" customHeight="1">
      <c r="F342" s="87"/>
    </row>
    <row r="343" s="71" customFormat="1" ht="15.75" customHeight="1">
      <c r="F343" s="87"/>
    </row>
    <row r="344" s="71" customFormat="1" ht="15.75" customHeight="1">
      <c r="F344" s="87"/>
    </row>
    <row r="345" s="71" customFormat="1" ht="15.75" customHeight="1">
      <c r="F345" s="87"/>
    </row>
    <row r="346" s="71" customFormat="1" ht="15.75" customHeight="1">
      <c r="F346" s="87"/>
    </row>
    <row r="347" s="71" customFormat="1" ht="15.75" customHeight="1">
      <c r="F347" s="87"/>
    </row>
    <row r="348" s="71" customFormat="1" ht="15.75" customHeight="1">
      <c r="F348" s="87"/>
    </row>
    <row r="349" s="71" customFormat="1" ht="15.75" customHeight="1">
      <c r="F349" s="87"/>
    </row>
    <row r="350" s="71" customFormat="1" ht="15.75" customHeight="1">
      <c r="F350" s="87"/>
    </row>
    <row r="351" s="71" customFormat="1" ht="15.75" customHeight="1">
      <c r="F351" s="87"/>
    </row>
    <row r="352" s="71" customFormat="1" ht="15.75" customHeight="1">
      <c r="F352" s="87"/>
    </row>
    <row r="353" s="71" customFormat="1" ht="15.75" customHeight="1">
      <c r="F353" s="87"/>
    </row>
    <row r="354" s="71" customFormat="1" ht="15.75" customHeight="1">
      <c r="F354" s="87"/>
    </row>
    <row r="355" s="71" customFormat="1" ht="15.75" customHeight="1">
      <c r="F355" s="87"/>
    </row>
    <row r="356" s="71" customFormat="1" ht="15.75" customHeight="1">
      <c r="F356" s="87"/>
    </row>
    <row r="357" s="71" customFormat="1" ht="15.75" customHeight="1">
      <c r="F357" s="87"/>
    </row>
    <row r="358" s="71" customFormat="1" ht="15.75" customHeight="1">
      <c r="F358" s="87"/>
    </row>
    <row r="359" s="71" customFormat="1" ht="15.75" customHeight="1">
      <c r="F359" s="87"/>
    </row>
    <row r="360" s="71" customFormat="1" ht="15.75" customHeight="1">
      <c r="F360" s="87"/>
    </row>
    <row r="361" s="71" customFormat="1" ht="15.75" customHeight="1">
      <c r="F361" s="87"/>
    </row>
    <row r="362" s="71" customFormat="1" ht="15.75" customHeight="1">
      <c r="F362" s="87"/>
    </row>
    <row r="363" s="71" customFormat="1" ht="15.75" customHeight="1">
      <c r="F363" s="87"/>
    </row>
    <row r="364" s="71" customFormat="1" ht="15.75" customHeight="1">
      <c r="F364" s="87"/>
    </row>
    <row r="365" s="71" customFormat="1" ht="15.75" customHeight="1">
      <c r="F365" s="87"/>
    </row>
    <row r="366" s="71" customFormat="1" ht="15.75" customHeight="1">
      <c r="F366" s="87"/>
    </row>
    <row r="367" s="71" customFormat="1" ht="15.75" customHeight="1">
      <c r="F367" s="87"/>
    </row>
    <row r="368" s="71" customFormat="1" ht="15.75" customHeight="1">
      <c r="F368" s="87"/>
    </row>
    <row r="369" s="71" customFormat="1" ht="15.75" customHeight="1">
      <c r="F369" s="87"/>
    </row>
    <row r="370" s="71" customFormat="1" ht="15.75" customHeight="1">
      <c r="F370" s="87"/>
    </row>
    <row r="371" s="71" customFormat="1" ht="15.75" customHeight="1">
      <c r="F371" s="87"/>
    </row>
    <row r="372" s="71" customFormat="1" ht="15.75" customHeight="1">
      <c r="F372" s="87"/>
    </row>
    <row r="373" s="71" customFormat="1" ht="15.75" customHeight="1">
      <c r="F373" s="87"/>
    </row>
    <row r="374" s="71" customFormat="1" ht="15.75" customHeight="1">
      <c r="F374" s="87"/>
    </row>
    <row r="375" s="71" customFormat="1" ht="15.75" customHeight="1">
      <c r="F375" s="87"/>
    </row>
    <row r="376" s="71" customFormat="1" ht="15.75" customHeight="1">
      <c r="F376" s="87"/>
    </row>
    <row r="377" s="71" customFormat="1" ht="15.75" customHeight="1">
      <c r="F377" s="87"/>
    </row>
    <row r="378" s="71" customFormat="1" ht="15.75" customHeight="1">
      <c r="F378" s="87"/>
    </row>
    <row r="379" s="71" customFormat="1" ht="15.75" customHeight="1">
      <c r="F379" s="87"/>
    </row>
    <row r="380" s="71" customFormat="1" ht="15.75" customHeight="1">
      <c r="F380" s="87"/>
    </row>
    <row r="381" s="71" customFormat="1" ht="15.75" customHeight="1">
      <c r="F381" s="87"/>
    </row>
    <row r="382" s="71" customFormat="1" ht="15.75" customHeight="1">
      <c r="F382" s="87"/>
    </row>
    <row r="383" s="71" customFormat="1" ht="15.75" customHeight="1">
      <c r="F383" s="87"/>
    </row>
    <row r="384" s="71" customFormat="1" ht="15.75" customHeight="1">
      <c r="F384" s="87"/>
    </row>
    <row r="385" s="71" customFormat="1" ht="15.75" customHeight="1">
      <c r="F385" s="87"/>
    </row>
    <row r="386" s="71" customFormat="1" ht="15.75" customHeight="1">
      <c r="F386" s="87"/>
    </row>
    <row r="387" s="71" customFormat="1" ht="15.75" customHeight="1">
      <c r="F387" s="87"/>
    </row>
    <row r="388" s="71" customFormat="1" ht="15.75" customHeight="1">
      <c r="F388" s="87"/>
    </row>
    <row r="389" s="71" customFormat="1" ht="15.75" customHeight="1">
      <c r="F389" s="87"/>
    </row>
    <row r="390" s="71" customFormat="1" ht="15.75" customHeight="1">
      <c r="F390" s="87"/>
    </row>
    <row r="391" s="71" customFormat="1" ht="15.75" customHeight="1">
      <c r="F391" s="87"/>
    </row>
    <row r="392" s="71" customFormat="1" ht="15.75" customHeight="1">
      <c r="F392" s="87"/>
    </row>
    <row r="393" s="71" customFormat="1" ht="15.75" customHeight="1">
      <c r="F393" s="87"/>
    </row>
    <row r="394" s="71" customFormat="1" ht="15.75" customHeight="1">
      <c r="F394" s="87"/>
    </row>
    <row r="395" s="71" customFormat="1" ht="15.75" customHeight="1">
      <c r="F395" s="87"/>
    </row>
    <row r="396" s="71" customFormat="1" ht="15.75" customHeight="1">
      <c r="F396" s="87"/>
    </row>
    <row r="397" s="71" customFormat="1" ht="15.75" customHeight="1">
      <c r="F397" s="87"/>
    </row>
    <row r="398" s="71" customFormat="1" ht="15.75" customHeight="1">
      <c r="F398" s="87"/>
    </row>
    <row r="399" s="71" customFormat="1" ht="15.75" customHeight="1">
      <c r="F399" s="87"/>
    </row>
    <row r="400" s="71" customFormat="1" ht="15.75" customHeight="1">
      <c r="F400" s="87"/>
    </row>
    <row r="401" s="71" customFormat="1" ht="15.75" customHeight="1">
      <c r="F401" s="87"/>
    </row>
    <row r="402" s="71" customFormat="1" ht="15.75" customHeight="1">
      <c r="F402" s="87"/>
    </row>
    <row r="403" s="71" customFormat="1" ht="15.75" customHeight="1">
      <c r="F403" s="87"/>
    </row>
    <row r="404" s="71" customFormat="1" ht="15.75" customHeight="1">
      <c r="F404" s="87"/>
    </row>
    <row r="405" s="71" customFormat="1" ht="15.75" customHeight="1">
      <c r="F405" s="87"/>
    </row>
    <row r="406" s="71" customFormat="1" ht="15.75" customHeight="1">
      <c r="F406" s="87"/>
    </row>
    <row r="407" s="71" customFormat="1" ht="15.75" customHeight="1">
      <c r="F407" s="87"/>
    </row>
    <row r="408" s="71" customFormat="1" ht="15.75" customHeight="1">
      <c r="F408" s="87"/>
    </row>
    <row r="409" s="71" customFormat="1" ht="15.75" customHeight="1">
      <c r="F409" s="87"/>
    </row>
    <row r="410" s="71" customFormat="1" ht="15.75" customHeight="1">
      <c r="F410" s="87"/>
    </row>
    <row r="411" s="71" customFormat="1" ht="15.75" customHeight="1">
      <c r="F411" s="87"/>
    </row>
    <row r="412" s="71" customFormat="1" ht="15.75" customHeight="1">
      <c r="F412" s="87"/>
    </row>
    <row r="413" s="71" customFormat="1" ht="15.75" customHeight="1">
      <c r="F413" s="87"/>
    </row>
    <row r="414" s="71" customFormat="1" ht="15.75" customHeight="1">
      <c r="F414" s="87"/>
    </row>
    <row r="415" s="71" customFormat="1" ht="15.75" customHeight="1">
      <c r="F415" s="87"/>
    </row>
    <row r="416" s="71" customFormat="1" ht="15.75" customHeight="1">
      <c r="F416" s="87"/>
    </row>
    <row r="417" s="71" customFormat="1" ht="15.75" customHeight="1">
      <c r="F417" s="87"/>
    </row>
    <row r="418" s="71" customFormat="1" ht="15.75" customHeight="1">
      <c r="F418" s="87"/>
    </row>
    <row r="419" s="71" customFormat="1" ht="15.75" customHeight="1">
      <c r="F419" s="87"/>
    </row>
    <row r="420" s="71" customFormat="1" ht="15.75" customHeight="1">
      <c r="F420" s="87"/>
    </row>
    <row r="421" s="71" customFormat="1" ht="15.75" customHeight="1">
      <c r="F421" s="87"/>
    </row>
    <row r="422" s="71" customFormat="1" ht="15.75" customHeight="1">
      <c r="F422" s="87"/>
    </row>
    <row r="423" s="71" customFormat="1" ht="15.75" customHeight="1">
      <c r="F423" s="87"/>
    </row>
    <row r="424" s="71" customFormat="1" ht="15.75" customHeight="1">
      <c r="F424" s="87"/>
    </row>
    <row r="425" s="71" customFormat="1" ht="15.75" customHeight="1">
      <c r="F425" s="87"/>
    </row>
    <row r="426" s="71" customFormat="1" ht="15.75" customHeight="1">
      <c r="F426" s="87"/>
    </row>
    <row r="427" s="71" customFormat="1" ht="15.75" customHeight="1">
      <c r="F427" s="87"/>
    </row>
    <row r="428" s="71" customFormat="1" ht="15.75" customHeight="1">
      <c r="F428" s="87"/>
    </row>
    <row r="429" s="71" customFormat="1" ht="15.75" customHeight="1">
      <c r="F429" s="87"/>
    </row>
    <row r="430" s="71" customFormat="1" ht="15.75" customHeight="1">
      <c r="F430" s="87"/>
    </row>
    <row r="431" s="71" customFormat="1" ht="15.75" customHeight="1">
      <c r="F431" s="87"/>
    </row>
    <row r="432" s="71" customFormat="1" ht="15.75" customHeight="1">
      <c r="F432" s="87"/>
    </row>
    <row r="433" s="71" customFormat="1" ht="15.75" customHeight="1">
      <c r="F433" s="87"/>
    </row>
    <row r="434" s="71" customFormat="1" ht="15.75" customHeight="1">
      <c r="F434" s="87"/>
    </row>
    <row r="435" s="71" customFormat="1" ht="15.75" customHeight="1">
      <c r="F435" s="87"/>
    </row>
    <row r="436" s="71" customFormat="1" ht="15.75" customHeight="1">
      <c r="F436" s="87"/>
    </row>
    <row r="437" s="71" customFormat="1" ht="15.75" customHeight="1">
      <c r="F437" s="87"/>
    </row>
    <row r="438" s="71" customFormat="1" ht="15.75" customHeight="1">
      <c r="F438" s="87"/>
    </row>
    <row r="439" s="71" customFormat="1" ht="15.75" customHeight="1">
      <c r="F439" s="87"/>
    </row>
    <row r="440" s="71" customFormat="1" ht="15.75" customHeight="1">
      <c r="F440" s="87"/>
    </row>
    <row r="441" s="71" customFormat="1" ht="15.75" customHeight="1">
      <c r="F441" s="87"/>
    </row>
    <row r="442" s="71" customFormat="1" ht="15.75" customHeight="1">
      <c r="F442" s="87"/>
    </row>
    <row r="443" s="71" customFormat="1" ht="15.75" customHeight="1">
      <c r="F443" s="87"/>
    </row>
    <row r="444" s="71" customFormat="1" ht="15.75" customHeight="1">
      <c r="F444" s="87"/>
    </row>
    <row r="445" s="71" customFormat="1" ht="15.75" customHeight="1">
      <c r="F445" s="87"/>
    </row>
    <row r="446" s="71" customFormat="1" ht="15.75" customHeight="1">
      <c r="F446" s="87"/>
    </row>
    <row r="447" s="71" customFormat="1" ht="15.75" customHeight="1">
      <c r="F447" s="87"/>
    </row>
    <row r="448" s="71" customFormat="1" ht="15.75" customHeight="1">
      <c r="F448" s="87"/>
    </row>
    <row r="449" s="71" customFormat="1" ht="15.75" customHeight="1">
      <c r="F449" s="87"/>
    </row>
    <row r="450" s="71" customFormat="1" ht="15.75" customHeight="1">
      <c r="F450" s="87"/>
    </row>
    <row r="451" s="71" customFormat="1" ht="15.75" customHeight="1">
      <c r="F451" s="87"/>
    </row>
    <row r="452" s="71" customFormat="1" ht="15.75" customHeight="1">
      <c r="F452" s="87"/>
    </row>
    <row r="453" s="71" customFormat="1" ht="15.75" customHeight="1">
      <c r="F453" s="87"/>
    </row>
    <row r="454" s="71" customFormat="1" ht="15.75" customHeight="1">
      <c r="F454" s="87"/>
    </row>
    <row r="455" s="71" customFormat="1" ht="15.75" customHeight="1">
      <c r="F455" s="87"/>
    </row>
    <row r="456" s="71" customFormat="1" ht="15.75" customHeight="1">
      <c r="F456" s="87"/>
    </row>
    <row r="457" s="71" customFormat="1" ht="15.75" customHeight="1">
      <c r="F457" s="87"/>
    </row>
    <row r="458" s="71" customFormat="1" ht="15.75" customHeight="1">
      <c r="F458" s="87"/>
    </row>
    <row r="459" s="71" customFormat="1" ht="15.75" customHeight="1">
      <c r="F459" s="87"/>
    </row>
    <row r="460" s="71" customFormat="1" ht="15.75" customHeight="1">
      <c r="F460" s="87"/>
    </row>
    <row r="461" s="71" customFormat="1" ht="15.75" customHeight="1">
      <c r="F461" s="87"/>
    </row>
    <row r="462" s="71" customFormat="1" ht="15.75" customHeight="1">
      <c r="F462" s="87"/>
    </row>
    <row r="463" s="71" customFormat="1" ht="15.75" customHeight="1">
      <c r="F463" s="87"/>
    </row>
    <row r="464" s="71" customFormat="1" ht="15.75" customHeight="1">
      <c r="F464" s="87"/>
    </row>
    <row r="465" s="71" customFormat="1" ht="15.75" customHeight="1">
      <c r="F465" s="87"/>
    </row>
    <row r="466" s="71" customFormat="1" ht="15.75" customHeight="1">
      <c r="F466" s="87"/>
    </row>
    <row r="467" s="71" customFormat="1" ht="15.75" customHeight="1">
      <c r="F467" s="87"/>
    </row>
    <row r="468" s="71" customFormat="1" ht="15.75" customHeight="1">
      <c r="F468" s="87"/>
    </row>
    <row r="469" s="71" customFormat="1" ht="15.75" customHeight="1">
      <c r="F469" s="87"/>
    </row>
    <row r="470" s="71" customFormat="1" ht="15.75" customHeight="1">
      <c r="F470" s="87"/>
    </row>
    <row r="471" s="71" customFormat="1" ht="15.75" customHeight="1">
      <c r="F471" s="87"/>
    </row>
    <row r="472" s="71" customFormat="1" ht="15.75" customHeight="1">
      <c r="F472" s="87"/>
    </row>
    <row r="473" s="71" customFormat="1" ht="15.75" customHeight="1">
      <c r="F473" s="87"/>
    </row>
    <row r="474" s="71" customFormat="1" ht="15.75" customHeight="1">
      <c r="F474" s="87"/>
    </row>
    <row r="475" s="71" customFormat="1" ht="15.75" customHeight="1">
      <c r="F475" s="87"/>
    </row>
    <row r="476" s="71" customFormat="1" ht="15.75" customHeight="1">
      <c r="F476" s="87"/>
    </row>
    <row r="477" s="71" customFormat="1" ht="15.75" customHeight="1">
      <c r="F477" s="87"/>
    </row>
    <row r="478" s="71" customFormat="1" ht="15.75" customHeight="1">
      <c r="F478" s="87"/>
    </row>
    <row r="479" s="71" customFormat="1" ht="15.75" customHeight="1">
      <c r="F479" s="87"/>
    </row>
    <row r="480" s="71" customFormat="1" ht="15.75" customHeight="1">
      <c r="F480" s="87"/>
    </row>
    <row r="481" s="71" customFormat="1" ht="15.75" customHeight="1">
      <c r="F481" s="87"/>
    </row>
    <row r="482" s="71" customFormat="1" ht="15.75" customHeight="1">
      <c r="F482" s="87"/>
    </row>
    <row r="483" s="71" customFormat="1" ht="15.75" customHeight="1">
      <c r="F483" s="87"/>
    </row>
    <row r="484" s="71" customFormat="1" ht="15.75" customHeight="1">
      <c r="F484" s="87"/>
    </row>
    <row r="485" s="71" customFormat="1" ht="15.75" customHeight="1">
      <c r="F485" s="87"/>
    </row>
    <row r="486" s="71" customFormat="1" ht="15.75" customHeight="1">
      <c r="F486" s="87"/>
    </row>
    <row r="487" s="71" customFormat="1" ht="15.75" customHeight="1">
      <c r="F487" s="87"/>
    </row>
    <row r="488" s="71" customFormat="1" ht="15.75" customHeight="1">
      <c r="F488" s="87"/>
    </row>
    <row r="489" s="71" customFormat="1" ht="15.75" customHeight="1">
      <c r="F489" s="87"/>
    </row>
    <row r="490" s="71" customFormat="1" ht="15.75" customHeight="1">
      <c r="F490" s="87"/>
    </row>
    <row r="491" s="71" customFormat="1" ht="15.75" customHeight="1">
      <c r="F491" s="87"/>
    </row>
    <row r="492" s="71" customFormat="1" ht="15.75" customHeight="1">
      <c r="F492" s="87"/>
    </row>
    <row r="493" s="71" customFormat="1" ht="15.75" customHeight="1">
      <c r="F493" s="87"/>
    </row>
    <row r="494" s="71" customFormat="1" ht="15.75" customHeight="1">
      <c r="F494" s="87"/>
    </row>
    <row r="495" s="71" customFormat="1" ht="15.75" customHeight="1">
      <c r="F495" s="87"/>
    </row>
    <row r="496" s="71" customFormat="1" ht="15.75" customHeight="1">
      <c r="F496" s="87"/>
    </row>
    <row r="497" s="71" customFormat="1" ht="15.75" customHeight="1">
      <c r="F497" s="87"/>
    </row>
    <row r="498" s="71" customFormat="1" ht="15.75" customHeight="1">
      <c r="F498" s="87"/>
    </row>
    <row r="499" s="71" customFormat="1" ht="15.75" customHeight="1">
      <c r="F499" s="87"/>
    </row>
    <row r="500" s="71" customFormat="1" ht="15.75" customHeight="1">
      <c r="F500" s="87"/>
    </row>
    <row r="501" s="71" customFormat="1" ht="15.75" customHeight="1">
      <c r="F501" s="87"/>
    </row>
    <row r="502" s="71" customFormat="1" ht="15.75" customHeight="1">
      <c r="F502" s="87"/>
    </row>
    <row r="503" s="71" customFormat="1" ht="15.75" customHeight="1">
      <c r="F503" s="87"/>
    </row>
    <row r="504" s="71" customFormat="1" ht="15.75" customHeight="1">
      <c r="F504" s="87"/>
    </row>
    <row r="505" s="71" customFormat="1" ht="15.75" customHeight="1">
      <c r="F505" s="87"/>
    </row>
    <row r="506" s="71" customFormat="1" ht="15.75" customHeight="1">
      <c r="F506" s="87"/>
    </row>
    <row r="507" s="71" customFormat="1" ht="15.75" customHeight="1">
      <c r="F507" s="87"/>
    </row>
    <row r="508" s="71" customFormat="1" ht="15.75" customHeight="1">
      <c r="F508" s="87"/>
    </row>
    <row r="509" s="71" customFormat="1" ht="15.75" customHeight="1">
      <c r="F509" s="87"/>
    </row>
    <row r="510" s="71" customFormat="1" ht="15.75" customHeight="1">
      <c r="F510" s="87"/>
    </row>
    <row r="511" s="71" customFormat="1" ht="15.75" customHeight="1">
      <c r="F511" s="87"/>
    </row>
    <row r="512" s="71" customFormat="1" ht="15.75" customHeight="1">
      <c r="F512" s="87"/>
    </row>
    <row r="513" s="71" customFormat="1" ht="15.75" customHeight="1">
      <c r="F513" s="87"/>
    </row>
    <row r="514" s="71" customFormat="1" ht="15.75" customHeight="1">
      <c r="F514" s="87"/>
    </row>
    <row r="515" s="71" customFormat="1" ht="15.75" customHeight="1">
      <c r="F515" s="87"/>
    </row>
    <row r="516" s="71" customFormat="1" ht="15.75" customHeight="1">
      <c r="F516" s="87"/>
    </row>
    <row r="517" s="71" customFormat="1" ht="15.75" customHeight="1">
      <c r="F517" s="87"/>
    </row>
    <row r="518" s="71" customFormat="1" ht="15.75" customHeight="1">
      <c r="F518" s="87"/>
    </row>
    <row r="519" s="71" customFormat="1" ht="15.75" customHeight="1">
      <c r="F519" s="87"/>
    </row>
    <row r="520" s="71" customFormat="1" ht="15.75" customHeight="1">
      <c r="F520" s="87"/>
    </row>
    <row r="521" s="71" customFormat="1" ht="15.75" customHeight="1">
      <c r="F521" s="87"/>
    </row>
    <row r="522" s="71" customFormat="1" ht="15.75" customHeight="1">
      <c r="F522" s="87"/>
    </row>
    <row r="523" s="71" customFormat="1" ht="15.75" customHeight="1">
      <c r="F523" s="87"/>
    </row>
    <row r="524" s="71" customFormat="1" ht="15.75" customHeight="1">
      <c r="F524" s="87"/>
    </row>
    <row r="525" s="71" customFormat="1" ht="15.75" customHeight="1">
      <c r="F525" s="87"/>
    </row>
    <row r="526" s="71" customFormat="1" ht="15.75" customHeight="1">
      <c r="F526" s="87"/>
    </row>
    <row r="527" s="71" customFormat="1" ht="15.75" customHeight="1">
      <c r="F527" s="87"/>
    </row>
    <row r="528" s="71" customFormat="1" ht="15.75" customHeight="1">
      <c r="F528" s="87"/>
    </row>
    <row r="529" s="71" customFormat="1" ht="15.75" customHeight="1">
      <c r="F529" s="87"/>
    </row>
    <row r="530" s="71" customFormat="1" ht="15.75" customHeight="1">
      <c r="F530" s="87"/>
    </row>
    <row r="531" s="71" customFormat="1" ht="15.75" customHeight="1">
      <c r="F531" s="87"/>
    </row>
    <row r="532" s="71" customFormat="1" ht="15.75" customHeight="1">
      <c r="F532" s="87"/>
    </row>
    <row r="533" s="71" customFormat="1" ht="15.75" customHeight="1">
      <c r="F533" s="87"/>
    </row>
    <row r="534" s="71" customFormat="1" ht="15.75" customHeight="1">
      <c r="F534" s="87"/>
    </row>
    <row r="535" s="71" customFormat="1" ht="15.75" customHeight="1">
      <c r="F535" s="87"/>
    </row>
    <row r="536" s="71" customFormat="1" ht="15.75" customHeight="1">
      <c r="F536" s="87"/>
    </row>
    <row r="537" s="71" customFormat="1" ht="15.75" customHeight="1">
      <c r="F537" s="87"/>
    </row>
    <row r="538" s="71" customFormat="1" ht="15.75" customHeight="1">
      <c r="F538" s="87"/>
    </row>
    <row r="539" s="71" customFormat="1" ht="15.75" customHeight="1">
      <c r="F539" s="87"/>
    </row>
    <row r="540" s="71" customFormat="1" ht="15.75" customHeight="1">
      <c r="F540" s="87"/>
    </row>
    <row r="541" s="71" customFormat="1" ht="15.75" customHeight="1">
      <c r="F541" s="87"/>
    </row>
    <row r="542" s="71" customFormat="1" ht="15.75" customHeight="1">
      <c r="F542" s="87"/>
    </row>
    <row r="543" s="71" customFormat="1" ht="15.75" customHeight="1">
      <c r="F543" s="87"/>
    </row>
    <row r="544" s="71" customFormat="1" ht="15.75" customHeight="1">
      <c r="F544" s="87"/>
    </row>
    <row r="545" s="71" customFormat="1" ht="15.75" customHeight="1">
      <c r="F545" s="87"/>
    </row>
    <row r="546" s="71" customFormat="1" ht="15.75" customHeight="1">
      <c r="F546" s="87"/>
    </row>
    <row r="547" s="71" customFormat="1" ht="15.75" customHeight="1">
      <c r="F547" s="87"/>
    </row>
    <row r="548" s="71" customFormat="1" ht="15.75" customHeight="1">
      <c r="F548" s="87"/>
    </row>
    <row r="549" s="71" customFormat="1" ht="15.75" customHeight="1">
      <c r="F549" s="87"/>
    </row>
    <row r="550" s="71" customFormat="1" ht="15.75" customHeight="1">
      <c r="F550" s="87"/>
    </row>
    <row r="551" s="71" customFormat="1" ht="15.75" customHeight="1">
      <c r="F551" s="87"/>
    </row>
    <row r="552" s="71" customFormat="1" ht="15.75" customHeight="1">
      <c r="F552" s="87"/>
    </row>
    <row r="553" s="71" customFormat="1" ht="15.75" customHeight="1">
      <c r="F553" s="87"/>
    </row>
    <row r="554" s="71" customFormat="1" ht="15.75" customHeight="1">
      <c r="F554" s="87"/>
    </row>
    <row r="555" s="71" customFormat="1" ht="15.75" customHeight="1">
      <c r="F555" s="87"/>
    </row>
    <row r="556" s="71" customFormat="1" ht="15.75" customHeight="1">
      <c r="F556" s="87"/>
    </row>
    <row r="557" s="71" customFormat="1" ht="15.75" customHeight="1">
      <c r="F557" s="87"/>
    </row>
  </sheetData>
  <mergeCells count="2">
    <mergeCell ref="A2:F2"/>
    <mergeCell ref="E3:F3"/>
  </mergeCells>
  <printOptions headings="0" gridLines="0"/>
  <pageMargins left="0.59027799999999997" right="0.59027799999999997" top="0.78680600000000001" bottom="0.59027799999999997" header="0.314583" footer="0.39305599999999996"/>
  <pageSetup paperSize="9" scale="93" firstPageNumber="29"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topLeftCell="A1" zoomScale="100" workbookViewId="0">
      <pane ySplit="4" topLeftCell="A5" activePane="bottomLeft" state="frozen"/>
      <selection activeCell="B58" activeCellId="0" sqref="B58"/>
    </sheetView>
  </sheetViews>
  <sheetFormatPr baseColWidth="8" defaultColWidth="9" defaultRowHeight="15.75" customHeight="1"/>
  <cols>
    <col customWidth="1" min="1" max="1" style="64" width="8.125"/>
    <col customWidth="1" min="2" max="2" style="64" width="40.25"/>
    <col customWidth="1" min="3" max="3" style="88" width="7"/>
    <col customWidth="1" min="4" max="5" style="88" width="10.75"/>
    <col customWidth="1" min="6" max="6" style="65" width="18.75"/>
    <col customWidth="1" min="7" max="7" style="64" width="26.375"/>
    <col customWidth="1" min="8" max="257" style="64" width="9"/>
  </cols>
  <sheetData>
    <row r="1" ht="18" customHeight="1">
      <c r="A1" s="66" t="s">
        <v>617</v>
      </c>
      <c r="B1" s="67"/>
    </row>
    <row r="2" ht="30.75" customHeight="1">
      <c r="A2" s="68" t="s">
        <v>618</v>
      </c>
      <c r="B2" s="69"/>
      <c r="C2" s="69"/>
      <c r="D2" s="69"/>
      <c r="E2" s="69"/>
      <c r="F2" s="69"/>
    </row>
    <row r="3" s="71" customFormat="1" ht="19" customHeight="1">
      <c r="C3" s="74" t="s">
        <v>619</v>
      </c>
      <c r="D3" s="74"/>
      <c r="E3" s="74"/>
      <c r="F3" s="74"/>
    </row>
    <row r="4" s="89" customFormat="1" ht="21" customHeight="1">
      <c r="A4" s="90" t="s">
        <v>620</v>
      </c>
      <c r="B4" s="90" t="s">
        <v>621</v>
      </c>
      <c r="C4" s="90" t="s">
        <v>622</v>
      </c>
      <c r="D4" s="91" t="s">
        <v>623</v>
      </c>
      <c r="E4" s="91" t="s">
        <v>125</v>
      </c>
      <c r="F4" s="92"/>
    </row>
    <row r="5" s="71" customFormat="1" ht="20.100000000000001" customHeight="1">
      <c r="A5" s="79"/>
      <c r="B5" s="80" t="s">
        <v>624</v>
      </c>
      <c r="C5" s="93">
        <f>XFD6+XFD11+XFD40+XFD43+XFD46+XFD49+XFD59+XFD65+XFD71</f>
        <v>236668</v>
      </c>
      <c r="D5" s="93">
        <f>XFD6+XFD11+XFD40+XFD43+XFD46+XFD49+XFD59+XFD65+XFD71</f>
        <v>272404</v>
      </c>
      <c r="E5" s="93">
        <f>XFD6+XFD11+XFD40+XFD43+XFD46+XFD49+XFD59+XFD65+XFD71</f>
        <v>35736</v>
      </c>
      <c r="F5" s="82"/>
    </row>
    <row r="6" s="71" customFormat="1" ht="20.100000000000001" customHeight="1">
      <c r="A6" s="79">
        <v>208</v>
      </c>
      <c r="B6" s="83" t="s">
        <v>625</v>
      </c>
      <c r="C6" s="94">
        <f>XFD7</f>
        <v>0</v>
      </c>
      <c r="D6" s="94">
        <f>XFD7</f>
        <v>0</v>
      </c>
      <c r="E6" s="94">
        <f t="shared" ref="E6:E38" si="107">XFD6-XFD6</f>
        <v>0</v>
      </c>
      <c r="F6" s="82"/>
    </row>
    <row r="7" s="71" customFormat="1" ht="20.100000000000001" customHeight="1">
      <c r="A7" s="79">
        <v>20822</v>
      </c>
      <c r="B7" s="95" t="s">
        <v>626</v>
      </c>
      <c r="C7" s="94">
        <f>SUM(XFD8:XFD10)</f>
        <v>0</v>
      </c>
      <c r="D7" s="94"/>
      <c r="E7" s="94">
        <f t="shared" si="107"/>
        <v>0</v>
      </c>
      <c r="F7" s="82"/>
    </row>
    <row r="8" s="71" customFormat="1" ht="20.100000000000001" customHeight="1">
      <c r="A8" s="79">
        <v>2082201</v>
      </c>
      <c r="B8" s="95" t="s">
        <v>627</v>
      </c>
      <c r="C8" s="94"/>
      <c r="D8" s="94"/>
      <c r="E8" s="94">
        <f t="shared" si="107"/>
        <v>0</v>
      </c>
      <c r="F8" s="82"/>
    </row>
    <row r="9" s="71" customFormat="1" ht="20.100000000000001" customHeight="1">
      <c r="A9" s="79">
        <v>2082202</v>
      </c>
      <c r="B9" s="95" t="s">
        <v>628</v>
      </c>
      <c r="C9" s="94"/>
      <c r="D9" s="94"/>
      <c r="E9" s="94">
        <f t="shared" si="107"/>
        <v>0</v>
      </c>
      <c r="F9" s="82"/>
      <c r="I9" s="71"/>
    </row>
    <row r="10" s="71" customFormat="1" ht="20.100000000000001" customHeight="1">
      <c r="A10" s="79">
        <v>2082299</v>
      </c>
      <c r="B10" s="95" t="s">
        <v>629</v>
      </c>
      <c r="C10" s="94"/>
      <c r="D10" s="94"/>
      <c r="E10" s="94">
        <f t="shared" si="107"/>
        <v>0</v>
      </c>
      <c r="F10" s="82"/>
    </row>
    <row r="11" s="71" customFormat="1" ht="33" customHeight="1">
      <c r="A11" s="79">
        <v>212</v>
      </c>
      <c r="B11" s="83" t="s">
        <v>630</v>
      </c>
      <c r="C11" s="94">
        <f>XFD12+XFD30+XFD31+XFD35+XFD38+XFD26</f>
        <v>140520</v>
      </c>
      <c r="D11" s="94">
        <f>XFD12+XFD30+XFD31+XFD35+XFD38+XFD26</f>
        <v>103295</v>
      </c>
      <c r="E11" s="94">
        <f t="shared" si="107"/>
        <v>-37225</v>
      </c>
      <c r="F11" s="85"/>
    </row>
    <row r="12" s="71" customFormat="1" ht="20.100000000000001" customHeight="1">
      <c r="A12" s="79">
        <v>21208</v>
      </c>
      <c r="B12" s="83" t="s">
        <v>631</v>
      </c>
      <c r="C12" s="94">
        <f>SUM(XFD13:XFD25)</f>
        <v>124789</v>
      </c>
      <c r="D12" s="94">
        <f>SUM(XFD13:XFD25)</f>
        <v>87321</v>
      </c>
      <c r="E12" s="94">
        <f t="shared" si="107"/>
        <v>-37468</v>
      </c>
      <c r="F12" s="82"/>
    </row>
    <row r="13" s="71" customFormat="1" ht="20.100000000000001" customHeight="1">
      <c r="A13" s="79">
        <v>2120801</v>
      </c>
      <c r="B13" s="79" t="s">
        <v>632</v>
      </c>
      <c r="C13" s="94">
        <v>26972</v>
      </c>
      <c r="D13" s="94">
        <v>17832</v>
      </c>
      <c r="E13" s="94">
        <f t="shared" si="107"/>
        <v>-9140</v>
      </c>
      <c r="F13" s="82"/>
    </row>
    <row r="14" s="71" customFormat="1" ht="20.100000000000001" customHeight="1">
      <c r="A14" s="79">
        <v>2120802</v>
      </c>
      <c r="B14" s="79" t="s">
        <v>633</v>
      </c>
      <c r="C14" s="94">
        <v>5505</v>
      </c>
      <c r="D14" s="94">
        <v>3640</v>
      </c>
      <c r="E14" s="94">
        <f t="shared" si="107"/>
        <v>-1865</v>
      </c>
      <c r="F14" s="82"/>
    </row>
    <row r="15" s="71" customFormat="1" ht="21" customHeight="1">
      <c r="A15" s="79">
        <v>2120803</v>
      </c>
      <c r="B15" s="79" t="s">
        <v>634</v>
      </c>
      <c r="C15" s="94">
        <v>16509</v>
      </c>
      <c r="D15" s="94">
        <v>5113</v>
      </c>
      <c r="E15" s="94">
        <f t="shared" si="107"/>
        <v>-11396</v>
      </c>
      <c r="F15" s="82"/>
    </row>
    <row r="16" s="71" customFormat="1" ht="20.100000000000001" customHeight="1">
      <c r="A16" s="79">
        <v>2120804</v>
      </c>
      <c r="B16" s="79" t="s">
        <v>635</v>
      </c>
      <c r="C16" s="94">
        <v>7000</v>
      </c>
      <c r="D16" s="94">
        <v>7000</v>
      </c>
      <c r="E16" s="94">
        <f t="shared" si="107"/>
        <v>0</v>
      </c>
      <c r="F16" s="82"/>
    </row>
    <row r="17" s="71" customFormat="1" ht="20.100000000000001" customHeight="1">
      <c r="A17" s="79">
        <v>2120805</v>
      </c>
      <c r="B17" s="79" t="s">
        <v>636</v>
      </c>
      <c r="C17" s="94">
        <v>15413</v>
      </c>
      <c r="D17" s="94">
        <v>10192</v>
      </c>
      <c r="E17" s="94">
        <f t="shared" si="107"/>
        <v>-5221</v>
      </c>
      <c r="F17" s="82"/>
    </row>
    <row r="18" s="71" customFormat="1" ht="20.100000000000001" customHeight="1">
      <c r="A18" s="79">
        <v>2120806</v>
      </c>
      <c r="B18" s="79" t="s">
        <v>637</v>
      </c>
      <c r="C18" s="94">
        <v>3300</v>
      </c>
      <c r="D18" s="94">
        <v>2600</v>
      </c>
      <c r="E18" s="94">
        <f t="shared" si="107"/>
        <v>-700</v>
      </c>
      <c r="F18" s="82"/>
    </row>
    <row r="19" s="71" customFormat="1" ht="20.100000000000001" customHeight="1">
      <c r="A19" s="79">
        <v>2120807</v>
      </c>
      <c r="B19" s="79" t="s">
        <v>638</v>
      </c>
      <c r="C19" s="94"/>
      <c r="D19" s="94"/>
      <c r="E19" s="94">
        <f t="shared" si="107"/>
        <v>0</v>
      </c>
      <c r="F19" s="82"/>
    </row>
    <row r="20" s="71" customFormat="1" ht="20.100000000000001" customHeight="1">
      <c r="A20" s="79">
        <v>2120810</v>
      </c>
      <c r="B20" s="79" t="s">
        <v>639</v>
      </c>
      <c r="C20" s="94"/>
      <c r="D20" s="94"/>
      <c r="E20" s="94">
        <f t="shared" si="107"/>
        <v>0</v>
      </c>
      <c r="F20" s="82"/>
    </row>
    <row r="21" s="71" customFormat="1" ht="20.100000000000001" customHeight="1">
      <c r="A21" s="79">
        <v>2120811</v>
      </c>
      <c r="B21" s="96" t="s">
        <v>640</v>
      </c>
      <c r="C21" s="94"/>
      <c r="D21" s="94"/>
      <c r="E21" s="94">
        <f t="shared" si="107"/>
        <v>0</v>
      </c>
      <c r="F21" s="82"/>
    </row>
    <row r="22" s="71" customFormat="1" ht="20.100000000000001" customHeight="1">
      <c r="A22" s="79">
        <v>2120814</v>
      </c>
      <c r="B22" s="96" t="s">
        <v>641</v>
      </c>
      <c r="C22" s="94"/>
      <c r="D22" s="94"/>
      <c r="E22" s="94">
        <f t="shared" si="107"/>
        <v>0</v>
      </c>
      <c r="F22" s="82"/>
    </row>
    <row r="23" s="71" customFormat="1" ht="20.100000000000001" customHeight="1">
      <c r="A23" s="79">
        <v>2120815</v>
      </c>
      <c r="B23" s="96" t="s">
        <v>642</v>
      </c>
      <c r="C23" s="94"/>
      <c r="D23" s="94"/>
      <c r="E23" s="94">
        <f t="shared" si="107"/>
        <v>0</v>
      </c>
      <c r="F23" s="82"/>
    </row>
    <row r="24" s="71" customFormat="1" ht="20.100000000000001" customHeight="1">
      <c r="A24" s="79">
        <v>2120816</v>
      </c>
      <c r="B24" s="96" t="s">
        <v>643</v>
      </c>
      <c r="C24" s="94"/>
      <c r="D24" s="94"/>
      <c r="E24" s="94">
        <f t="shared" si="107"/>
        <v>0</v>
      </c>
      <c r="F24" s="82"/>
    </row>
    <row r="25" s="71" customFormat="1" ht="69" customHeight="1">
      <c r="A25" s="79">
        <v>2120899</v>
      </c>
      <c r="B25" s="79" t="s">
        <v>644</v>
      </c>
      <c r="C25" s="94">
        <v>50090</v>
      </c>
      <c r="D25" s="94">
        <v>40944</v>
      </c>
      <c r="E25" s="94">
        <f t="shared" si="107"/>
        <v>-9146</v>
      </c>
      <c r="F25" s="85"/>
      <c r="G25" s="71"/>
    </row>
    <row r="26" s="71" customFormat="1" ht="20.100000000000001" customHeight="1">
      <c r="A26" s="79">
        <v>21210</v>
      </c>
      <c r="B26" s="79" t="s">
        <v>645</v>
      </c>
      <c r="C26" s="94">
        <f>SUM(XFD27:XFD29)</f>
        <v>8257</v>
      </c>
      <c r="D26" s="94">
        <f>SUM(XFD27:XFD29)</f>
        <v>6500</v>
      </c>
      <c r="E26" s="94">
        <f t="shared" si="107"/>
        <v>-1757</v>
      </c>
      <c r="F26" s="82"/>
    </row>
    <row r="27" s="71" customFormat="1" ht="20.100000000000001" customHeight="1">
      <c r="A27" s="79">
        <v>2121001</v>
      </c>
      <c r="B27" s="79" t="s">
        <v>632</v>
      </c>
      <c r="C27" s="94"/>
      <c r="D27" s="94"/>
      <c r="E27" s="94">
        <f t="shared" si="107"/>
        <v>0</v>
      </c>
      <c r="F27" s="82"/>
    </row>
    <row r="28" s="71" customFormat="1" ht="20.100000000000001" customHeight="1">
      <c r="A28" s="79">
        <v>2121002</v>
      </c>
      <c r="B28" s="79" t="s">
        <v>633</v>
      </c>
      <c r="C28" s="94"/>
      <c r="D28" s="94"/>
      <c r="E28" s="94">
        <f t="shared" si="107"/>
        <v>0</v>
      </c>
      <c r="F28" s="82"/>
    </row>
    <row r="29" s="71" customFormat="1" ht="20.100000000000001" customHeight="1">
      <c r="A29" s="79">
        <v>2121099</v>
      </c>
      <c r="B29" s="79" t="s">
        <v>646</v>
      </c>
      <c r="C29" s="94">
        <v>8257</v>
      </c>
      <c r="D29" s="94">
        <v>6500</v>
      </c>
      <c r="E29" s="94">
        <f t="shared" si="107"/>
        <v>-1757</v>
      </c>
      <c r="F29" s="82"/>
    </row>
    <row r="30" s="71" customFormat="1" ht="20.100000000000001" customHeight="1">
      <c r="A30" s="79">
        <v>21211</v>
      </c>
      <c r="B30" s="83" t="s">
        <v>647</v>
      </c>
      <c r="C30" s="94"/>
      <c r="D30" s="94"/>
      <c r="E30" s="94">
        <f t="shared" si="107"/>
        <v>0</v>
      </c>
      <c r="F30" s="82"/>
    </row>
    <row r="31" s="71" customFormat="1" ht="20.100000000000001" customHeight="1">
      <c r="A31" s="79">
        <v>21213</v>
      </c>
      <c r="B31" s="83" t="s">
        <v>648</v>
      </c>
      <c r="C31" s="94">
        <f>SUM(XFD32:XFD34)</f>
        <v>4274</v>
      </c>
      <c r="D31" s="94">
        <f>SUM(XFD32:XFD34)</f>
        <v>4274</v>
      </c>
      <c r="E31" s="94">
        <f t="shared" si="107"/>
        <v>0</v>
      </c>
      <c r="F31" s="82"/>
    </row>
    <row r="32" s="71" customFormat="1" ht="20.100000000000001" customHeight="1">
      <c r="A32" s="79">
        <v>2121301</v>
      </c>
      <c r="B32" s="79" t="s">
        <v>649</v>
      </c>
      <c r="C32" s="94">
        <v>2167</v>
      </c>
      <c r="D32" s="94">
        <v>2167</v>
      </c>
      <c r="E32" s="94">
        <f t="shared" si="107"/>
        <v>0</v>
      </c>
      <c r="F32" s="82"/>
    </row>
    <row r="33" s="71" customFormat="1" ht="20.100000000000001" customHeight="1">
      <c r="A33" s="79">
        <v>2121302</v>
      </c>
      <c r="B33" s="79" t="s">
        <v>650</v>
      </c>
      <c r="C33" s="94">
        <v>646</v>
      </c>
      <c r="D33" s="94">
        <v>646</v>
      </c>
      <c r="E33" s="94">
        <f t="shared" si="107"/>
        <v>0</v>
      </c>
      <c r="F33" s="82"/>
    </row>
    <row r="34" s="71" customFormat="1" ht="20.100000000000001" customHeight="1">
      <c r="A34" s="79">
        <v>2121399</v>
      </c>
      <c r="B34" s="79" t="s">
        <v>651</v>
      </c>
      <c r="C34" s="94">
        <v>1461</v>
      </c>
      <c r="D34" s="94">
        <v>1461</v>
      </c>
      <c r="E34" s="94">
        <f t="shared" si="107"/>
        <v>0</v>
      </c>
      <c r="F34" s="82"/>
    </row>
    <row r="35" s="71" customFormat="1" ht="20.100000000000001" customHeight="1">
      <c r="A35" s="79">
        <v>21214</v>
      </c>
      <c r="B35" s="83" t="s">
        <v>652</v>
      </c>
      <c r="C35" s="94">
        <f>SUM(XFD36:XFD37)</f>
        <v>3200</v>
      </c>
      <c r="D35" s="94">
        <f>SUM(XFD36:XFD37)</f>
        <v>3200</v>
      </c>
      <c r="E35" s="94">
        <f t="shared" si="107"/>
        <v>0</v>
      </c>
      <c r="F35" s="82"/>
    </row>
    <row r="36" s="71" customFormat="1" ht="20.100000000000001" customHeight="1">
      <c r="A36" s="79">
        <v>2121401</v>
      </c>
      <c r="B36" s="79" t="s">
        <v>653</v>
      </c>
      <c r="C36" s="94">
        <v>3200</v>
      </c>
      <c r="D36" s="94">
        <v>3200</v>
      </c>
      <c r="E36" s="94">
        <f t="shared" si="107"/>
        <v>0</v>
      </c>
      <c r="F36" s="82"/>
    </row>
    <row r="37" s="71" customFormat="1" ht="20.100000000000001" customHeight="1">
      <c r="A37" s="79">
        <v>2121499</v>
      </c>
      <c r="B37" s="95" t="s">
        <v>654</v>
      </c>
      <c r="C37" s="94"/>
      <c r="D37" s="94"/>
      <c r="E37" s="94">
        <f t="shared" si="107"/>
        <v>0</v>
      </c>
      <c r="F37" s="82"/>
    </row>
    <row r="38" s="71" customFormat="1" ht="20.100000000000001" customHeight="1">
      <c r="A38" s="79">
        <v>21216</v>
      </c>
      <c r="B38" s="95" t="s">
        <v>655</v>
      </c>
      <c r="C38" s="94">
        <f t="shared" ref="C38:C47" si="108">XFD39</f>
        <v>0</v>
      </c>
      <c r="D38" s="94">
        <f>XFD39</f>
        <v>2000</v>
      </c>
      <c r="E38" s="94">
        <f t="shared" si="107"/>
        <v>2000</v>
      </c>
      <c r="F38" s="82"/>
    </row>
    <row r="39" s="71" customFormat="1" ht="20.100000000000001" customHeight="1">
      <c r="A39" s="79">
        <v>2121699</v>
      </c>
      <c r="B39" s="95" t="s">
        <v>656</v>
      </c>
      <c r="C39" s="94"/>
      <c r="D39" s="94">
        <v>2000</v>
      </c>
      <c r="E39" s="94">
        <f t="shared" ref="E39:E89" si="109">XFD39-XFD39</f>
        <v>2000</v>
      </c>
      <c r="F39" s="82"/>
    </row>
    <row r="40" s="71" customFormat="1" ht="20.100000000000001" customHeight="1">
      <c r="A40" s="79">
        <v>214</v>
      </c>
      <c r="B40" s="95" t="s">
        <v>657</v>
      </c>
      <c r="C40" s="94">
        <f t="shared" si="108"/>
        <v>0</v>
      </c>
      <c r="D40" s="94"/>
      <c r="E40" s="94">
        <f t="shared" si="109"/>
        <v>0</v>
      </c>
      <c r="F40" s="82"/>
    </row>
    <row r="41" s="71" customFormat="1" ht="20.100000000000001" customHeight="1">
      <c r="A41" s="79">
        <v>21462</v>
      </c>
      <c r="B41" s="79" t="s">
        <v>658</v>
      </c>
      <c r="C41" s="94">
        <f t="shared" si="108"/>
        <v>0</v>
      </c>
      <c r="D41" s="94"/>
      <c r="E41" s="94">
        <f t="shared" si="109"/>
        <v>0</v>
      </c>
      <c r="F41" s="82"/>
    </row>
    <row r="42" s="71" customFormat="1" ht="20.100000000000001" customHeight="1">
      <c r="A42" s="79">
        <v>2146299</v>
      </c>
      <c r="B42" s="79" t="s">
        <v>659</v>
      </c>
      <c r="C42" s="94"/>
      <c r="D42" s="94"/>
      <c r="E42" s="94">
        <f t="shared" si="109"/>
        <v>0</v>
      </c>
      <c r="F42" s="82"/>
    </row>
    <row r="43" s="71" customFormat="1" ht="20.100000000000001" customHeight="1">
      <c r="A43" s="79">
        <v>215</v>
      </c>
      <c r="B43" s="95" t="s">
        <v>660</v>
      </c>
      <c r="C43" s="94">
        <f t="shared" si="108"/>
        <v>0</v>
      </c>
      <c r="D43" s="94"/>
      <c r="E43" s="94">
        <f t="shared" si="109"/>
        <v>0</v>
      </c>
      <c r="F43" s="82"/>
    </row>
    <row r="44" s="71" customFormat="1" ht="20.100000000000001" customHeight="1">
      <c r="A44" s="79">
        <v>21562</v>
      </c>
      <c r="B44" s="79" t="s">
        <v>661</v>
      </c>
      <c r="C44" s="94">
        <v>0</v>
      </c>
      <c r="D44" s="94"/>
      <c r="E44" s="94">
        <f t="shared" si="109"/>
        <v>0</v>
      </c>
      <c r="F44" s="82"/>
    </row>
    <row r="45" s="71" customFormat="1" ht="20.100000000000001" customHeight="1">
      <c r="A45" s="79">
        <v>2156202</v>
      </c>
      <c r="B45" s="79" t="s">
        <v>662</v>
      </c>
      <c r="C45" s="94"/>
      <c r="D45" s="94"/>
      <c r="E45" s="94">
        <f t="shared" si="109"/>
        <v>0</v>
      </c>
      <c r="F45" s="82"/>
    </row>
    <row r="46" s="71" customFormat="1" ht="20.100000000000001" customHeight="1">
      <c r="A46" s="79">
        <v>216</v>
      </c>
      <c r="B46" s="95" t="s">
        <v>663</v>
      </c>
      <c r="C46" s="94">
        <f t="shared" si="108"/>
        <v>0</v>
      </c>
      <c r="D46" s="94"/>
      <c r="E46" s="94">
        <f t="shared" si="109"/>
        <v>0</v>
      </c>
      <c r="F46" s="82"/>
    </row>
    <row r="47" s="71" customFormat="1" ht="20.100000000000001" customHeight="1">
      <c r="A47" s="79">
        <v>21660</v>
      </c>
      <c r="B47" s="79" t="s">
        <v>664</v>
      </c>
      <c r="C47" s="94">
        <f t="shared" si="108"/>
        <v>0</v>
      </c>
      <c r="D47" s="94"/>
      <c r="E47" s="94">
        <f t="shared" si="109"/>
        <v>0</v>
      </c>
      <c r="F47" s="82"/>
    </row>
    <row r="48" s="71" customFormat="1" ht="20.100000000000001" customHeight="1">
      <c r="A48" s="79">
        <v>2166004</v>
      </c>
      <c r="B48" s="79" t="s">
        <v>665</v>
      </c>
      <c r="C48" s="94"/>
      <c r="D48" s="94"/>
      <c r="E48" s="94">
        <f t="shared" si="109"/>
        <v>0</v>
      </c>
      <c r="F48" s="82"/>
    </row>
    <row r="49" s="71" customFormat="1" ht="20.100000000000001" customHeight="1">
      <c r="A49" s="79">
        <v>229</v>
      </c>
      <c r="B49" s="95" t="s">
        <v>666</v>
      </c>
      <c r="C49" s="94">
        <f>XFD53+XFD50</f>
        <v>79492</v>
      </c>
      <c r="D49" s="94">
        <f>XFD53+XFD50</f>
        <v>151492</v>
      </c>
      <c r="E49" s="94">
        <f t="shared" si="109"/>
        <v>72000</v>
      </c>
      <c r="F49" s="82"/>
      <c r="G49" s="71"/>
    </row>
    <row r="50" s="71" customFormat="1" ht="20.100000000000001" customHeight="1">
      <c r="A50" s="79">
        <v>22904</v>
      </c>
      <c r="B50" s="95" t="s">
        <v>667</v>
      </c>
      <c r="C50" s="94">
        <f>SUM(XFD51:XFD52)</f>
        <v>78100</v>
      </c>
      <c r="D50" s="94">
        <f>SUM(XFD51:XFD52)</f>
        <v>150100</v>
      </c>
      <c r="E50" s="94">
        <f t="shared" si="109"/>
        <v>72000</v>
      </c>
      <c r="F50" s="82"/>
    </row>
    <row r="51" s="71" customFormat="1" ht="20.100000000000001" customHeight="1">
      <c r="A51" s="79">
        <v>2290401</v>
      </c>
      <c r="B51" s="95" t="s">
        <v>668</v>
      </c>
      <c r="C51" s="94"/>
      <c r="D51" s="94"/>
      <c r="E51" s="94">
        <f t="shared" si="109"/>
        <v>0</v>
      </c>
      <c r="F51" s="82"/>
    </row>
    <row r="52" s="71" customFormat="1" ht="37" customHeight="1">
      <c r="A52" s="79">
        <v>2290402</v>
      </c>
      <c r="B52" s="95" t="s">
        <v>669</v>
      </c>
      <c r="C52" s="94">
        <v>78100</v>
      </c>
      <c r="D52" s="94">
        <v>150100</v>
      </c>
      <c r="E52" s="94">
        <f t="shared" si="109"/>
        <v>72000</v>
      </c>
      <c r="F52" s="82"/>
    </row>
    <row r="53" s="71" customFormat="1" ht="20.100000000000001" customHeight="1">
      <c r="A53" s="79">
        <v>22960</v>
      </c>
      <c r="B53" s="79" t="s">
        <v>670</v>
      </c>
      <c r="C53" s="94">
        <f>SUM(XFD54:XFD58)</f>
        <v>1392</v>
      </c>
      <c r="D53" s="94">
        <f>SUM(XFD54:XFD58)</f>
        <v>1392</v>
      </c>
      <c r="E53" s="94">
        <f t="shared" si="109"/>
        <v>0</v>
      </c>
      <c r="F53" s="82"/>
    </row>
    <row r="54" s="71" customFormat="1" ht="20.100000000000001" customHeight="1">
      <c r="A54" s="79">
        <v>2296002</v>
      </c>
      <c r="B54" s="96" t="s">
        <v>671</v>
      </c>
      <c r="C54" s="94">
        <v>600</v>
      </c>
      <c r="D54" s="94">
        <v>600</v>
      </c>
      <c r="E54" s="94">
        <f t="shared" si="109"/>
        <v>0</v>
      </c>
      <c r="F54" s="82"/>
    </row>
    <row r="55" s="71" customFormat="1" ht="20.100000000000001" customHeight="1">
      <c r="A55" s="79">
        <v>2296003</v>
      </c>
      <c r="B55" s="79" t="s">
        <v>672</v>
      </c>
      <c r="C55" s="94">
        <v>750</v>
      </c>
      <c r="D55" s="94">
        <v>750</v>
      </c>
      <c r="E55" s="94">
        <f t="shared" si="109"/>
        <v>0</v>
      </c>
      <c r="F55" s="82"/>
    </row>
    <row r="56" s="71" customFormat="1" ht="20.100000000000001" customHeight="1">
      <c r="A56" s="79">
        <v>2296005</v>
      </c>
      <c r="B56" s="79" t="s">
        <v>673</v>
      </c>
      <c r="C56" s="94">
        <v>30</v>
      </c>
      <c r="D56" s="94">
        <v>30</v>
      </c>
      <c r="E56" s="94">
        <f t="shared" si="109"/>
        <v>0</v>
      </c>
      <c r="F56" s="82"/>
    </row>
    <row r="57" s="71" customFormat="1" ht="20.100000000000001" customHeight="1">
      <c r="A57" s="79">
        <v>2296006</v>
      </c>
      <c r="B57" s="79" t="s">
        <v>674</v>
      </c>
      <c r="C57" s="94"/>
      <c r="D57" s="94"/>
      <c r="E57" s="94">
        <f t="shared" si="109"/>
        <v>0</v>
      </c>
      <c r="F57" s="82"/>
    </row>
    <row r="58" s="71" customFormat="1" ht="20.100000000000001" customHeight="1">
      <c r="A58" s="79">
        <v>2296013</v>
      </c>
      <c r="B58" s="79" t="s">
        <v>675</v>
      </c>
      <c r="C58" s="94">
        <v>12</v>
      </c>
      <c r="D58" s="94">
        <v>12</v>
      </c>
      <c r="E58" s="94">
        <f t="shared" si="109"/>
        <v>0</v>
      </c>
      <c r="F58" s="82"/>
    </row>
    <row r="59" s="71" customFormat="1" ht="20.100000000000001" customHeight="1">
      <c r="A59" s="79">
        <v>232</v>
      </c>
      <c r="B59" s="82" t="s">
        <v>676</v>
      </c>
      <c r="C59" s="94">
        <f>XFD60</f>
        <v>16606</v>
      </c>
      <c r="D59" s="94">
        <f>XFD60</f>
        <v>17530</v>
      </c>
      <c r="E59" s="94">
        <f t="shared" si="109"/>
        <v>924</v>
      </c>
      <c r="F59" s="82"/>
    </row>
    <row r="60" s="71" customFormat="1" ht="20.100000000000001" customHeight="1">
      <c r="A60" s="79">
        <v>23204</v>
      </c>
      <c r="B60" s="82" t="s">
        <v>677</v>
      </c>
      <c r="C60" s="94">
        <f>SUM(XFD61:XFD64)</f>
        <v>16606</v>
      </c>
      <c r="D60" s="94">
        <f>SUM(XFD61:XFD64)</f>
        <v>17530</v>
      </c>
      <c r="E60" s="94">
        <f t="shared" si="109"/>
        <v>924</v>
      </c>
      <c r="F60" s="82"/>
    </row>
    <row r="61" s="71" customFormat="1" ht="20.100000000000001" customHeight="1">
      <c r="A61" s="79">
        <v>2320411</v>
      </c>
      <c r="B61" s="79" t="s">
        <v>678</v>
      </c>
      <c r="C61" s="94">
        <v>4266</v>
      </c>
      <c r="D61" s="94">
        <v>3905</v>
      </c>
      <c r="E61" s="94">
        <f t="shared" si="109"/>
        <v>-361</v>
      </c>
      <c r="F61" s="85"/>
    </row>
    <row r="62" s="71" customFormat="1" ht="20.100000000000001" customHeight="1">
      <c r="A62" s="79">
        <v>2320431</v>
      </c>
      <c r="B62" s="79" t="s">
        <v>679</v>
      </c>
      <c r="C62" s="94">
        <v>1339</v>
      </c>
      <c r="D62" s="94">
        <v>1339</v>
      </c>
      <c r="E62" s="94">
        <f t="shared" si="109"/>
        <v>0</v>
      </c>
      <c r="F62" s="82"/>
    </row>
    <row r="63" s="71" customFormat="1" ht="20.100000000000001" customHeight="1">
      <c r="A63" s="79">
        <v>2320433</v>
      </c>
      <c r="B63" s="79" t="s">
        <v>680</v>
      </c>
      <c r="C63" s="94">
        <v>4227</v>
      </c>
      <c r="D63" s="94">
        <v>4232</v>
      </c>
      <c r="E63" s="94">
        <f t="shared" si="109"/>
        <v>5</v>
      </c>
      <c r="F63" s="85"/>
    </row>
    <row r="64" s="71" customFormat="1" ht="20.100000000000001" customHeight="1">
      <c r="A64" s="79">
        <v>2320498</v>
      </c>
      <c r="B64" s="79" t="s">
        <v>681</v>
      </c>
      <c r="C64" s="94">
        <v>6774</v>
      </c>
      <c r="D64" s="94">
        <v>8054</v>
      </c>
      <c r="E64" s="94">
        <f t="shared" si="109"/>
        <v>1280</v>
      </c>
      <c r="F64" s="85"/>
    </row>
    <row r="65" s="71" customFormat="1" ht="20.100000000000001" customHeight="1">
      <c r="A65" s="79">
        <v>233</v>
      </c>
      <c r="B65" s="82" t="s">
        <v>682</v>
      </c>
      <c r="C65" s="94">
        <f>XFD66</f>
        <v>50</v>
      </c>
      <c r="D65" s="94">
        <f>XFD66</f>
        <v>87</v>
      </c>
      <c r="E65" s="94">
        <f t="shared" si="109"/>
        <v>37</v>
      </c>
      <c r="F65" s="82"/>
    </row>
    <row r="66" s="71" customFormat="1" ht="20.100000000000001" customHeight="1">
      <c r="A66" s="79">
        <v>23304</v>
      </c>
      <c r="B66" s="82" t="s">
        <v>683</v>
      </c>
      <c r="C66" s="94">
        <f>SUM(XFD67:XFD68)</f>
        <v>50</v>
      </c>
      <c r="D66" s="94">
        <f>SUM(XFD67:XFD70)</f>
        <v>87</v>
      </c>
      <c r="E66" s="94">
        <f t="shared" si="109"/>
        <v>37</v>
      </c>
      <c r="F66" s="82"/>
    </row>
    <row r="67" s="71" customFormat="1" ht="20.100000000000001" customHeight="1">
      <c r="A67" s="79">
        <v>2330411</v>
      </c>
      <c r="B67" s="79" t="s">
        <v>684</v>
      </c>
      <c r="C67" s="94">
        <v>50</v>
      </c>
      <c r="D67" s="94">
        <v>13</v>
      </c>
      <c r="E67" s="94">
        <f t="shared" si="109"/>
        <v>-37</v>
      </c>
      <c r="F67" s="85"/>
    </row>
    <row r="68" s="71" customFormat="1" ht="20.100000000000001" customHeight="1">
      <c r="A68" s="79">
        <v>2330431</v>
      </c>
      <c r="B68" s="79" t="s">
        <v>685</v>
      </c>
      <c r="C68" s="94"/>
      <c r="D68" s="94"/>
      <c r="E68" s="94">
        <f t="shared" si="109"/>
        <v>0</v>
      </c>
      <c r="F68" s="82"/>
    </row>
    <row r="69" s="71" customFormat="1" ht="20.100000000000001" customHeight="1">
      <c r="A69" s="49">
        <v>2330433</v>
      </c>
      <c r="B69" s="49" t="s">
        <v>686</v>
      </c>
      <c r="C69" s="94">
        <v>0</v>
      </c>
      <c r="D69" s="94">
        <v>2</v>
      </c>
      <c r="E69" s="94">
        <f t="shared" si="109"/>
        <v>2</v>
      </c>
      <c r="F69" s="85"/>
    </row>
    <row r="70" s="71" customFormat="1" ht="20.100000000000001" customHeight="1">
      <c r="A70" s="49">
        <v>2330498</v>
      </c>
      <c r="B70" s="49" t="s">
        <v>687</v>
      </c>
      <c r="C70" s="94">
        <v>0</v>
      </c>
      <c r="D70" s="94">
        <v>72</v>
      </c>
      <c r="E70" s="94">
        <f t="shared" si="109"/>
        <v>72</v>
      </c>
      <c r="F70" s="85"/>
    </row>
    <row r="71" s="71" customFormat="1" ht="20.100000000000001" customHeight="1">
      <c r="A71" s="79">
        <v>234</v>
      </c>
      <c r="B71" s="82" t="s">
        <v>688</v>
      </c>
      <c r="C71" s="94">
        <f>XFD72+XFD76</f>
        <v>0</v>
      </c>
      <c r="D71" s="94"/>
      <c r="E71" s="94">
        <f t="shared" si="109"/>
        <v>0</v>
      </c>
      <c r="F71" s="82"/>
    </row>
    <row r="72" s="71" customFormat="1" ht="20.100000000000001" customHeight="1">
      <c r="A72" s="79">
        <v>23401</v>
      </c>
      <c r="B72" s="82" t="s">
        <v>689</v>
      </c>
      <c r="C72" s="94">
        <f>SUM(XFD73:XFD75)</f>
        <v>0</v>
      </c>
      <c r="D72" s="94"/>
      <c r="E72" s="94">
        <f t="shared" si="109"/>
        <v>0</v>
      </c>
      <c r="F72" s="82"/>
    </row>
    <row r="73" s="71" customFormat="1" ht="20.100000000000001" customHeight="1">
      <c r="A73" s="79">
        <v>2340101</v>
      </c>
      <c r="B73" s="79" t="s">
        <v>690</v>
      </c>
      <c r="C73" s="94"/>
      <c r="D73" s="94"/>
      <c r="E73" s="94">
        <f t="shared" si="109"/>
        <v>0</v>
      </c>
      <c r="F73" s="82"/>
    </row>
    <row r="74" s="71" customFormat="1" ht="20.100000000000001" customHeight="1">
      <c r="A74" s="79">
        <v>2340102</v>
      </c>
      <c r="B74" s="79" t="s">
        <v>691</v>
      </c>
      <c r="C74" s="94"/>
      <c r="D74" s="94"/>
      <c r="E74" s="94">
        <f t="shared" si="109"/>
        <v>0</v>
      </c>
      <c r="F74" s="82"/>
    </row>
    <row r="75" s="71" customFormat="1" ht="20.100000000000001" customHeight="1">
      <c r="A75" s="79">
        <v>2340199</v>
      </c>
      <c r="B75" s="79" t="s">
        <v>692</v>
      </c>
      <c r="C75" s="94"/>
      <c r="D75" s="94"/>
      <c r="E75" s="94">
        <f t="shared" si="109"/>
        <v>0</v>
      </c>
      <c r="F75" s="82"/>
    </row>
    <row r="76" s="71" customFormat="1" ht="20.100000000000001" customHeight="1">
      <c r="A76" s="79">
        <v>23402</v>
      </c>
      <c r="B76" s="82" t="s">
        <v>693</v>
      </c>
      <c r="C76" s="94">
        <f>XFD77</f>
        <v>0</v>
      </c>
      <c r="D76" s="94"/>
      <c r="E76" s="94">
        <f t="shared" si="109"/>
        <v>0</v>
      </c>
      <c r="F76" s="82"/>
    </row>
    <row r="77" s="71" customFormat="1" ht="20.100000000000001" customHeight="1">
      <c r="A77" s="79">
        <v>2340299</v>
      </c>
      <c r="B77" s="79" t="s">
        <v>694</v>
      </c>
      <c r="C77" s="94"/>
      <c r="D77" s="94"/>
      <c r="E77" s="94">
        <f t="shared" si="109"/>
        <v>0</v>
      </c>
      <c r="F77" s="82"/>
    </row>
    <row r="78" s="71" customFormat="1" ht="20.100000000000001" customHeight="1">
      <c r="A78" s="79"/>
      <c r="B78" s="80" t="s">
        <v>695</v>
      </c>
      <c r="C78" s="93">
        <f>XFD79+XFD86</f>
        <v>80707</v>
      </c>
      <c r="D78" s="93">
        <f>XFD79+XFD86</f>
        <v>81318</v>
      </c>
      <c r="E78" s="93">
        <f>XFD79+XFD86</f>
        <v>611</v>
      </c>
      <c r="F78" s="82"/>
    </row>
    <row r="79" s="71" customFormat="1" ht="20.100000000000001" customHeight="1">
      <c r="A79" s="79">
        <v>230</v>
      </c>
      <c r="B79" s="97" t="s">
        <v>696</v>
      </c>
      <c r="C79" s="93">
        <f>XFD80+XFD81+XFD83+XFD85</f>
        <v>43062</v>
      </c>
      <c r="D79" s="93">
        <f>XFD80+XFD81+XFD83+XFD85</f>
        <v>43673</v>
      </c>
      <c r="E79" s="93">
        <f>XFD80+XFD81+XFD83+XFD85</f>
        <v>611</v>
      </c>
      <c r="F79" s="82"/>
    </row>
    <row r="80" s="71" customFormat="1" ht="20.100000000000001" customHeight="1">
      <c r="A80" s="79">
        <v>23004</v>
      </c>
      <c r="B80" s="82" t="s">
        <v>697</v>
      </c>
      <c r="C80" s="94"/>
      <c r="D80" s="94"/>
      <c r="E80" s="94">
        <f t="shared" si="109"/>
        <v>0</v>
      </c>
      <c r="F80" s="82"/>
    </row>
    <row r="81" s="71" customFormat="1" ht="20.100000000000001" customHeight="1">
      <c r="A81" s="79">
        <v>23008</v>
      </c>
      <c r="B81" s="82" t="s">
        <v>698</v>
      </c>
      <c r="C81" s="94">
        <f>XFD82</f>
        <v>15033</v>
      </c>
      <c r="D81" s="94">
        <f>XFD82</f>
        <v>22000</v>
      </c>
      <c r="E81" s="94">
        <f t="shared" si="109"/>
        <v>6967</v>
      </c>
      <c r="F81" s="82"/>
    </row>
    <row r="82" s="71" customFormat="1" ht="21" customHeight="1">
      <c r="A82" s="79">
        <v>2300802</v>
      </c>
      <c r="B82" s="82" t="s">
        <v>699</v>
      </c>
      <c r="C82" s="94">
        <v>15033</v>
      </c>
      <c r="D82" s="94">
        <v>22000</v>
      </c>
      <c r="E82" s="94">
        <f t="shared" si="109"/>
        <v>6967</v>
      </c>
      <c r="F82" s="82"/>
    </row>
    <row r="83" s="71" customFormat="1" ht="20.100000000000001" customHeight="1">
      <c r="A83" s="79">
        <v>23009</v>
      </c>
      <c r="B83" s="82" t="s">
        <v>700</v>
      </c>
      <c r="C83" s="94">
        <f>XFD84</f>
        <v>28029</v>
      </c>
      <c r="D83" s="94">
        <f>XFD84</f>
        <v>21673</v>
      </c>
      <c r="E83" s="94">
        <f t="shared" si="109"/>
        <v>-6356</v>
      </c>
      <c r="F83" s="82"/>
    </row>
    <row r="84" s="71" customFormat="1" ht="20.100000000000001" customHeight="1">
      <c r="A84" s="79">
        <v>2300902</v>
      </c>
      <c r="B84" s="82" t="s">
        <v>701</v>
      </c>
      <c r="C84" s="94">
        <v>28029</v>
      </c>
      <c r="D84" s="94">
        <v>21673</v>
      </c>
      <c r="E84" s="94">
        <f t="shared" si="109"/>
        <v>-6356</v>
      </c>
      <c r="F84" s="82"/>
      <c r="G84" s="71"/>
    </row>
    <row r="85" s="71" customFormat="1" ht="20.100000000000001" customHeight="1">
      <c r="A85" s="79">
        <v>23011</v>
      </c>
      <c r="B85" s="82" t="s">
        <v>702</v>
      </c>
      <c r="C85" s="94"/>
      <c r="D85" s="94"/>
      <c r="E85" s="94">
        <f t="shared" si="109"/>
        <v>0</v>
      </c>
      <c r="F85" s="82"/>
    </row>
    <row r="86" s="71" customFormat="1" ht="20.100000000000001" customHeight="1">
      <c r="A86" s="79">
        <v>231</v>
      </c>
      <c r="B86" s="97" t="s">
        <v>703</v>
      </c>
      <c r="C86" s="93">
        <f>XFD87+XFD89</f>
        <v>37645</v>
      </c>
      <c r="D86" s="93">
        <f>XFD87+XFD89</f>
        <v>37645</v>
      </c>
      <c r="E86" s="93">
        <f>XFD87+XFD89</f>
        <v>0</v>
      </c>
      <c r="F86" s="82"/>
    </row>
    <row r="87" s="71" customFormat="1" ht="20.100000000000001" customHeight="1">
      <c r="A87" s="79">
        <v>23104</v>
      </c>
      <c r="B87" s="82" t="s">
        <v>704</v>
      </c>
      <c r="C87" s="94">
        <f>XFD88</f>
        <v>37645</v>
      </c>
      <c r="D87" s="94">
        <f>XFD88</f>
        <v>37645</v>
      </c>
      <c r="E87" s="94">
        <f t="shared" si="109"/>
        <v>0</v>
      </c>
      <c r="F87" s="82"/>
    </row>
    <row r="88" s="71" customFormat="1" ht="20.100000000000001" customHeight="1">
      <c r="A88" s="79">
        <v>2310411</v>
      </c>
      <c r="B88" s="82" t="s">
        <v>705</v>
      </c>
      <c r="C88" s="94">
        <v>37645</v>
      </c>
      <c r="D88" s="94">
        <v>37645</v>
      </c>
      <c r="E88" s="94">
        <f t="shared" si="109"/>
        <v>0</v>
      </c>
      <c r="F88" s="82"/>
    </row>
    <row r="89" s="71" customFormat="1" ht="20.100000000000001" customHeight="1">
      <c r="A89" s="79">
        <v>23105</v>
      </c>
      <c r="B89" s="82" t="s">
        <v>706</v>
      </c>
      <c r="C89" s="94"/>
      <c r="D89" s="94"/>
      <c r="E89" s="94">
        <f t="shared" si="109"/>
        <v>0</v>
      </c>
      <c r="F89" s="82"/>
    </row>
    <row r="90" s="71" customFormat="1" ht="20.100000000000001" customHeight="1">
      <c r="A90" s="79"/>
      <c r="B90" s="80" t="s">
        <v>566</v>
      </c>
      <c r="C90" s="93">
        <f>XFD5+XFD79+XFD86</f>
        <v>317375</v>
      </c>
      <c r="D90" s="93">
        <f>XFD5+XFD79+XFD86</f>
        <v>353722</v>
      </c>
      <c r="E90" s="93">
        <f>XFD5+XFD79+XFD86</f>
        <v>36347</v>
      </c>
      <c r="F90" s="82"/>
    </row>
    <row r="91" s="71" customFormat="1">
      <c r="C91" s="76"/>
      <c r="D91" s="76"/>
      <c r="E91" s="76"/>
      <c r="F91" s="87"/>
    </row>
    <row r="92" s="71" customFormat="1">
      <c r="C92" s="76"/>
      <c r="D92" s="76"/>
      <c r="E92" s="76"/>
      <c r="F92" s="87"/>
    </row>
    <row r="93" s="71" customFormat="1">
      <c r="C93" s="76"/>
      <c r="D93" s="76"/>
      <c r="E93" s="76"/>
      <c r="F93" s="87"/>
    </row>
    <row r="94" s="71" customFormat="1">
      <c r="C94" s="76"/>
      <c r="D94" s="76"/>
      <c r="E94" s="76"/>
      <c r="F94" s="87"/>
    </row>
    <row r="95" s="71" customFormat="1">
      <c r="C95" s="76"/>
      <c r="D95" s="76"/>
      <c r="E95" s="76"/>
      <c r="F95" s="87"/>
    </row>
    <row r="96" s="71" customFormat="1">
      <c r="C96" s="76"/>
      <c r="D96" s="76"/>
      <c r="E96" s="76"/>
      <c r="F96" s="87"/>
    </row>
    <row r="97" s="71" customFormat="1">
      <c r="C97" s="76"/>
      <c r="D97" s="76"/>
      <c r="E97" s="76"/>
      <c r="F97" s="87"/>
    </row>
    <row r="98" s="71" customFormat="1">
      <c r="C98" s="76"/>
      <c r="D98" s="76"/>
      <c r="E98" s="76"/>
      <c r="F98" s="87"/>
    </row>
    <row r="99" s="71" customFormat="1">
      <c r="C99" s="76"/>
      <c r="D99" s="76"/>
      <c r="E99" s="76"/>
      <c r="F99" s="87"/>
    </row>
    <row r="100" s="71" customFormat="1">
      <c r="C100" s="76"/>
      <c r="D100" s="76"/>
      <c r="E100" s="76"/>
      <c r="F100" s="87"/>
    </row>
    <row r="101" s="71" customFormat="1">
      <c r="C101" s="76"/>
      <c r="D101" s="76"/>
      <c r="E101" s="76"/>
      <c r="F101" s="87"/>
    </row>
    <row r="102" s="71" customFormat="1">
      <c r="C102" s="76"/>
      <c r="D102" s="76"/>
      <c r="E102" s="76"/>
      <c r="F102" s="87"/>
    </row>
    <row r="103" s="71" customFormat="1" ht="15.75" customHeight="1">
      <c r="C103" s="76"/>
      <c r="D103" s="76"/>
      <c r="E103" s="76"/>
      <c r="F103" s="87"/>
    </row>
    <row r="104" s="71" customFormat="1" ht="15.75" customHeight="1">
      <c r="C104" s="76"/>
      <c r="D104" s="76"/>
      <c r="E104" s="76"/>
      <c r="F104" s="87"/>
    </row>
    <row r="105" s="71" customFormat="1" ht="15.75" customHeight="1">
      <c r="C105" s="76"/>
      <c r="D105" s="76"/>
      <c r="E105" s="76"/>
      <c r="F105" s="87"/>
    </row>
    <row r="106" s="71" customFormat="1" ht="15.75" customHeight="1">
      <c r="C106" s="76"/>
      <c r="D106" s="76"/>
      <c r="E106" s="76"/>
      <c r="F106" s="87"/>
    </row>
    <row r="107" s="71" customFormat="1" ht="15.75" customHeight="1">
      <c r="C107" s="76"/>
      <c r="D107" s="76"/>
      <c r="E107" s="76"/>
      <c r="F107" s="87"/>
    </row>
    <row r="108" s="71" customFormat="1" ht="15.75" customHeight="1">
      <c r="C108" s="76"/>
      <c r="D108" s="76"/>
      <c r="E108" s="76"/>
      <c r="F108" s="87"/>
    </row>
    <row r="109" s="71" customFormat="1" ht="15.75" customHeight="1">
      <c r="C109" s="76"/>
      <c r="D109" s="76"/>
      <c r="E109" s="76"/>
      <c r="F109" s="87"/>
    </row>
    <row r="110" s="71" customFormat="1" ht="15.75" customHeight="1">
      <c r="C110" s="76"/>
      <c r="D110" s="76"/>
      <c r="E110" s="76"/>
      <c r="F110" s="87"/>
    </row>
    <row r="111" s="71" customFormat="1" ht="15.75" customHeight="1">
      <c r="C111" s="76"/>
      <c r="D111" s="76"/>
      <c r="E111" s="76"/>
      <c r="F111" s="87"/>
    </row>
    <row r="112" s="71" customFormat="1" ht="15.75" customHeight="1">
      <c r="C112" s="76"/>
      <c r="D112" s="76"/>
      <c r="E112" s="76"/>
      <c r="F112" s="87"/>
    </row>
    <row r="113" s="71" customFormat="1" ht="15.75" customHeight="1">
      <c r="C113" s="76"/>
      <c r="D113" s="76"/>
      <c r="E113" s="76"/>
      <c r="F113" s="87"/>
    </row>
    <row r="114" s="71" customFormat="1" ht="15.75" customHeight="1">
      <c r="C114" s="76"/>
      <c r="D114" s="76"/>
      <c r="E114" s="76"/>
      <c r="F114" s="87"/>
    </row>
    <row r="115" s="71" customFormat="1" ht="15.75" customHeight="1">
      <c r="C115" s="76"/>
      <c r="D115" s="76"/>
      <c r="E115" s="76"/>
      <c r="F115" s="87"/>
    </row>
    <row r="116" s="71" customFormat="1" ht="15.75" customHeight="1">
      <c r="C116" s="76"/>
      <c r="D116" s="76"/>
      <c r="E116" s="76"/>
      <c r="F116" s="87"/>
    </row>
    <row r="117" s="71" customFormat="1" ht="15.75" customHeight="1">
      <c r="C117" s="76"/>
      <c r="D117" s="76"/>
      <c r="E117" s="76"/>
      <c r="F117" s="87"/>
    </row>
    <row r="118" s="71" customFormat="1" ht="15.75" customHeight="1">
      <c r="C118" s="76"/>
      <c r="D118" s="76"/>
      <c r="E118" s="76"/>
      <c r="F118" s="87"/>
    </row>
    <row r="119" s="71" customFormat="1" ht="15.75" customHeight="1">
      <c r="C119" s="76"/>
      <c r="D119" s="76"/>
      <c r="E119" s="76"/>
      <c r="F119" s="87"/>
    </row>
    <row r="120" s="71" customFormat="1" ht="15.75" customHeight="1">
      <c r="C120" s="76"/>
      <c r="D120" s="76"/>
      <c r="E120" s="76"/>
      <c r="F120" s="87"/>
    </row>
    <row r="121" s="71" customFormat="1" ht="15.75" customHeight="1">
      <c r="C121" s="76"/>
      <c r="D121" s="76"/>
      <c r="E121" s="76"/>
      <c r="F121" s="87"/>
    </row>
    <row r="122" s="71" customFormat="1" ht="15.75" customHeight="1">
      <c r="C122" s="76"/>
      <c r="D122" s="76"/>
      <c r="E122" s="76"/>
      <c r="F122" s="87"/>
    </row>
    <row r="123" s="71" customFormat="1" ht="15.75" customHeight="1">
      <c r="C123" s="76"/>
      <c r="D123" s="76"/>
      <c r="E123" s="76"/>
      <c r="F123" s="87"/>
    </row>
    <row r="124" s="71" customFormat="1" ht="15.75" customHeight="1">
      <c r="C124" s="76"/>
      <c r="D124" s="76"/>
      <c r="E124" s="76"/>
      <c r="F124" s="87"/>
    </row>
    <row r="125" s="71" customFormat="1" ht="15.75" customHeight="1">
      <c r="C125" s="76"/>
      <c r="D125" s="76"/>
      <c r="E125" s="76"/>
      <c r="F125" s="87"/>
    </row>
    <row r="126" s="71" customFormat="1" ht="15.75" customHeight="1">
      <c r="C126" s="76"/>
      <c r="D126" s="76"/>
      <c r="E126" s="76"/>
      <c r="F126" s="87"/>
    </row>
    <row r="127" s="71" customFormat="1" ht="15.75" customHeight="1">
      <c r="C127" s="76"/>
      <c r="D127" s="76"/>
      <c r="E127" s="76"/>
      <c r="F127" s="87"/>
    </row>
    <row r="128" s="71" customFormat="1" ht="15.75" customHeight="1">
      <c r="C128" s="76"/>
      <c r="D128" s="76"/>
      <c r="E128" s="76"/>
      <c r="F128" s="87"/>
    </row>
    <row r="129" s="71" customFormat="1" ht="15.75" customHeight="1">
      <c r="C129" s="76"/>
      <c r="D129" s="76"/>
      <c r="E129" s="76"/>
      <c r="F129" s="87"/>
    </row>
    <row r="130" s="71" customFormat="1" ht="15.75" customHeight="1">
      <c r="C130" s="76"/>
      <c r="D130" s="76"/>
      <c r="E130" s="76"/>
      <c r="F130" s="87"/>
    </row>
    <row r="131" s="71" customFormat="1" ht="15.75" customHeight="1">
      <c r="C131" s="76"/>
      <c r="D131" s="76"/>
      <c r="E131" s="76"/>
      <c r="F131" s="87"/>
    </row>
    <row r="132" s="71" customFormat="1" ht="15.75" customHeight="1">
      <c r="C132" s="76"/>
      <c r="D132" s="76"/>
      <c r="E132" s="76"/>
      <c r="F132" s="87"/>
    </row>
    <row r="133" s="71" customFormat="1" ht="15.75" customHeight="1">
      <c r="C133" s="76"/>
      <c r="D133" s="76"/>
      <c r="E133" s="76"/>
      <c r="F133" s="87"/>
    </row>
    <row r="134" s="71" customFormat="1" ht="15.75" customHeight="1">
      <c r="C134" s="76"/>
      <c r="D134" s="76"/>
      <c r="E134" s="76"/>
      <c r="F134" s="87"/>
    </row>
    <row r="135" s="71" customFormat="1" ht="15.75" customHeight="1">
      <c r="C135" s="76"/>
      <c r="D135" s="76"/>
      <c r="E135" s="76"/>
      <c r="F135" s="87"/>
    </row>
    <row r="136" s="71" customFormat="1" ht="15.75" customHeight="1">
      <c r="C136" s="76"/>
      <c r="D136" s="76"/>
      <c r="E136" s="76"/>
      <c r="F136" s="87"/>
    </row>
    <row r="137" s="71" customFormat="1" ht="15.75" customHeight="1">
      <c r="C137" s="76"/>
      <c r="D137" s="76"/>
      <c r="E137" s="76"/>
      <c r="F137" s="87"/>
    </row>
    <row r="138" s="71" customFormat="1" ht="15.75" customHeight="1">
      <c r="C138" s="76"/>
      <c r="D138" s="76"/>
      <c r="E138" s="76"/>
      <c r="F138" s="87"/>
    </row>
    <row r="139" s="71" customFormat="1" ht="15.75" customHeight="1">
      <c r="C139" s="76"/>
      <c r="D139" s="76"/>
      <c r="E139" s="76"/>
      <c r="F139" s="87"/>
    </row>
    <row r="140" s="71" customFormat="1" ht="15.75" customHeight="1">
      <c r="C140" s="76"/>
      <c r="D140" s="76"/>
      <c r="E140" s="76"/>
      <c r="F140" s="87"/>
    </row>
    <row r="141" s="71" customFormat="1" ht="15.75" customHeight="1">
      <c r="C141" s="76"/>
      <c r="D141" s="76"/>
      <c r="E141" s="76"/>
      <c r="F141" s="87"/>
    </row>
    <row r="142" s="71" customFormat="1" ht="15.75" customHeight="1">
      <c r="C142" s="76"/>
      <c r="D142" s="76"/>
      <c r="E142" s="76"/>
      <c r="F142" s="87"/>
    </row>
    <row r="143" s="71" customFormat="1" ht="15.75" customHeight="1">
      <c r="C143" s="76"/>
      <c r="D143" s="76"/>
      <c r="E143" s="76"/>
      <c r="F143" s="87"/>
    </row>
    <row r="144" s="71" customFormat="1" ht="15.75" customHeight="1">
      <c r="C144" s="76"/>
      <c r="D144" s="76"/>
      <c r="E144" s="76"/>
      <c r="F144" s="87"/>
    </row>
    <row r="145" s="71" customFormat="1" ht="15.75" customHeight="1">
      <c r="C145" s="76"/>
      <c r="D145" s="76"/>
      <c r="E145" s="76"/>
      <c r="F145" s="87"/>
    </row>
    <row r="146" s="71" customFormat="1" ht="15.75" customHeight="1">
      <c r="C146" s="76"/>
      <c r="D146" s="76"/>
      <c r="E146" s="76"/>
      <c r="F146" s="87"/>
    </row>
    <row r="147" s="71" customFormat="1" ht="15.75" customHeight="1">
      <c r="C147" s="76"/>
      <c r="D147" s="76"/>
      <c r="E147" s="76"/>
      <c r="F147" s="87"/>
    </row>
    <row r="148" s="71" customFormat="1" ht="15.75" customHeight="1">
      <c r="C148" s="76"/>
      <c r="D148" s="76"/>
      <c r="E148" s="76"/>
      <c r="F148" s="87"/>
    </row>
    <row r="149" s="71" customFormat="1" ht="15.75" customHeight="1">
      <c r="C149" s="76"/>
      <c r="D149" s="76"/>
      <c r="E149" s="76"/>
      <c r="F149" s="87"/>
    </row>
    <row r="150" s="71" customFormat="1" ht="15.75" customHeight="1">
      <c r="C150" s="76"/>
      <c r="D150" s="76"/>
      <c r="E150" s="76"/>
      <c r="F150" s="87"/>
    </row>
    <row r="151" s="71" customFormat="1" ht="15.75" customHeight="1">
      <c r="C151" s="76"/>
      <c r="D151" s="76"/>
      <c r="E151" s="76"/>
      <c r="F151" s="87"/>
    </row>
    <row r="152" s="71" customFormat="1" ht="15.75" customHeight="1">
      <c r="C152" s="76"/>
      <c r="D152" s="76"/>
      <c r="E152" s="76"/>
      <c r="F152" s="87"/>
    </row>
    <row r="153" s="71" customFormat="1" ht="15.75" customHeight="1">
      <c r="C153" s="76"/>
      <c r="D153" s="76"/>
      <c r="E153" s="76"/>
      <c r="F153" s="87"/>
    </row>
    <row r="154" s="71" customFormat="1" ht="15.75" customHeight="1">
      <c r="C154" s="76"/>
      <c r="D154" s="76"/>
      <c r="E154" s="76"/>
      <c r="F154" s="87"/>
    </row>
    <row r="155" s="71" customFormat="1" ht="15.75" customHeight="1">
      <c r="C155" s="76"/>
      <c r="D155" s="76"/>
      <c r="E155" s="76"/>
      <c r="F155" s="87"/>
    </row>
    <row r="156" s="71" customFormat="1" ht="15.75" customHeight="1">
      <c r="C156" s="76"/>
      <c r="D156" s="76"/>
      <c r="E156" s="76"/>
      <c r="F156" s="87"/>
    </row>
    <row r="157" s="71" customFormat="1" ht="15.75" customHeight="1">
      <c r="C157" s="76"/>
      <c r="D157" s="76"/>
      <c r="E157" s="76"/>
      <c r="F157" s="87"/>
    </row>
    <row r="158" s="71" customFormat="1" ht="15.75" customHeight="1">
      <c r="C158" s="76"/>
      <c r="D158" s="76"/>
      <c r="E158" s="76"/>
      <c r="F158" s="87"/>
    </row>
    <row r="159" s="71" customFormat="1" ht="15.75" customHeight="1">
      <c r="C159" s="76"/>
      <c r="D159" s="76"/>
      <c r="E159" s="76"/>
      <c r="F159" s="87"/>
    </row>
    <row r="160" s="71" customFormat="1" ht="15.75" customHeight="1">
      <c r="C160" s="76"/>
      <c r="D160" s="76"/>
      <c r="E160" s="76"/>
      <c r="F160" s="87"/>
    </row>
    <row r="161" s="71" customFormat="1" ht="15.75" customHeight="1">
      <c r="C161" s="76"/>
      <c r="D161" s="76"/>
      <c r="E161" s="76"/>
      <c r="F161" s="87"/>
    </row>
    <row r="162" s="71" customFormat="1" ht="15.75" customHeight="1">
      <c r="C162" s="76"/>
      <c r="D162" s="76"/>
      <c r="E162" s="76"/>
      <c r="F162" s="87"/>
    </row>
    <row r="163" s="71" customFormat="1" ht="15.75" customHeight="1">
      <c r="C163" s="76"/>
      <c r="D163" s="76"/>
      <c r="E163" s="76"/>
      <c r="F163" s="87"/>
    </row>
    <row r="164" s="71" customFormat="1" ht="15.75" customHeight="1">
      <c r="C164" s="76"/>
      <c r="D164" s="76"/>
      <c r="E164" s="76"/>
      <c r="F164" s="87"/>
    </row>
    <row r="165" s="71" customFormat="1" ht="15.75" customHeight="1">
      <c r="C165" s="76"/>
      <c r="D165" s="76"/>
      <c r="E165" s="76"/>
      <c r="F165" s="87"/>
    </row>
    <row r="166" s="71" customFormat="1" ht="15.75" customHeight="1">
      <c r="C166" s="76"/>
      <c r="D166" s="76"/>
      <c r="E166" s="76"/>
      <c r="F166" s="87"/>
    </row>
    <row r="167" s="71" customFormat="1" ht="15.75" customHeight="1">
      <c r="C167" s="76"/>
      <c r="D167" s="76"/>
      <c r="E167" s="76"/>
      <c r="F167" s="87"/>
    </row>
    <row r="168" s="71" customFormat="1" ht="15.75" customHeight="1">
      <c r="C168" s="76"/>
      <c r="D168" s="76"/>
      <c r="E168" s="76"/>
      <c r="F168" s="87"/>
    </row>
    <row r="169" s="71" customFormat="1" ht="15.75" customHeight="1">
      <c r="C169" s="76"/>
      <c r="D169" s="76"/>
      <c r="E169" s="76"/>
      <c r="F169" s="87"/>
    </row>
    <row r="170" s="71" customFormat="1" ht="15.75" customHeight="1">
      <c r="C170" s="76"/>
      <c r="D170" s="76"/>
      <c r="E170" s="76"/>
      <c r="F170" s="87"/>
    </row>
    <row r="171" s="71" customFormat="1" ht="15.75" customHeight="1">
      <c r="C171" s="76"/>
      <c r="D171" s="76"/>
      <c r="E171" s="76"/>
      <c r="F171" s="87"/>
    </row>
    <row r="172" s="71" customFormat="1" ht="15.75" customHeight="1">
      <c r="C172" s="76"/>
      <c r="D172" s="76"/>
      <c r="E172" s="76"/>
      <c r="F172" s="87"/>
    </row>
    <row r="173" s="71" customFormat="1" ht="15.75" customHeight="1">
      <c r="C173" s="76"/>
      <c r="D173" s="76"/>
      <c r="E173" s="76"/>
      <c r="F173" s="87"/>
    </row>
    <row r="174" s="71" customFormat="1" ht="15.75" customHeight="1">
      <c r="C174" s="76"/>
      <c r="D174" s="76"/>
      <c r="E174" s="76"/>
      <c r="F174" s="87"/>
    </row>
    <row r="175" s="71" customFormat="1" ht="15.75" customHeight="1">
      <c r="C175" s="76"/>
      <c r="D175" s="76"/>
      <c r="E175" s="76"/>
      <c r="F175" s="87"/>
    </row>
    <row r="176" s="71" customFormat="1" ht="15.75" customHeight="1">
      <c r="C176" s="76"/>
      <c r="D176" s="76"/>
      <c r="E176" s="76"/>
      <c r="F176" s="87"/>
    </row>
    <row r="177" s="71" customFormat="1" ht="15.75" customHeight="1">
      <c r="C177" s="76"/>
      <c r="D177" s="76"/>
      <c r="E177" s="76"/>
      <c r="F177" s="87"/>
    </row>
    <row r="178" s="71" customFormat="1" ht="15.75" customHeight="1">
      <c r="C178" s="76"/>
      <c r="D178" s="76"/>
      <c r="E178" s="76"/>
      <c r="F178" s="87"/>
    </row>
    <row r="179" s="71" customFormat="1" ht="15.75" customHeight="1">
      <c r="C179" s="76"/>
      <c r="D179" s="76"/>
      <c r="E179" s="76"/>
      <c r="F179" s="87"/>
    </row>
    <row r="180" s="71" customFormat="1" ht="15.75" customHeight="1">
      <c r="C180" s="76"/>
      <c r="D180" s="76"/>
      <c r="E180" s="76"/>
      <c r="F180" s="87"/>
    </row>
    <row r="181" s="71" customFormat="1" ht="15.75" customHeight="1">
      <c r="C181" s="76"/>
      <c r="D181" s="76"/>
      <c r="E181" s="76"/>
      <c r="F181" s="87"/>
    </row>
    <row r="182" s="71" customFormat="1" ht="15.75" customHeight="1">
      <c r="C182" s="76"/>
      <c r="D182" s="76"/>
      <c r="E182" s="76"/>
      <c r="F182" s="87"/>
    </row>
    <row r="183" s="71" customFormat="1" ht="15.75" customHeight="1">
      <c r="C183" s="76"/>
      <c r="D183" s="76"/>
      <c r="E183" s="76"/>
      <c r="F183" s="87"/>
    </row>
    <row r="184" s="71" customFormat="1" ht="15.75" customHeight="1">
      <c r="C184" s="76"/>
      <c r="D184" s="76"/>
      <c r="E184" s="76"/>
      <c r="F184" s="87"/>
    </row>
    <row r="185" s="71" customFormat="1" ht="15.75" customHeight="1">
      <c r="C185" s="76"/>
      <c r="D185" s="76"/>
      <c r="E185" s="76"/>
      <c r="F185" s="87"/>
    </row>
    <row r="186" s="71" customFormat="1" ht="15.75" customHeight="1">
      <c r="C186" s="76"/>
      <c r="D186" s="76"/>
      <c r="E186" s="76"/>
      <c r="F186" s="87"/>
    </row>
    <row r="187" s="71" customFormat="1" ht="15.75" customHeight="1">
      <c r="C187" s="76"/>
      <c r="D187" s="76"/>
      <c r="E187" s="76"/>
      <c r="F187" s="87"/>
    </row>
    <row r="188" s="71" customFormat="1" ht="15.75" customHeight="1">
      <c r="C188" s="76"/>
      <c r="D188" s="76"/>
      <c r="E188" s="76"/>
      <c r="F188" s="87"/>
    </row>
    <row r="189" s="71" customFormat="1" ht="15.75" customHeight="1">
      <c r="C189" s="76"/>
      <c r="D189" s="76"/>
      <c r="E189" s="76"/>
      <c r="F189" s="87"/>
    </row>
    <row r="190" s="71" customFormat="1" ht="15.75" customHeight="1">
      <c r="C190" s="76"/>
      <c r="D190" s="76"/>
      <c r="E190" s="76"/>
      <c r="F190" s="87"/>
    </row>
    <row r="191" s="71" customFormat="1" ht="15.75" customHeight="1">
      <c r="C191" s="76"/>
      <c r="D191" s="76"/>
      <c r="E191" s="76"/>
      <c r="F191" s="87"/>
    </row>
    <row r="192" s="71" customFormat="1" ht="15.75" customHeight="1">
      <c r="C192" s="76"/>
      <c r="D192" s="76"/>
      <c r="E192" s="76"/>
      <c r="F192" s="87"/>
    </row>
    <row r="193" s="71" customFormat="1" ht="15.75" customHeight="1">
      <c r="C193" s="76"/>
      <c r="D193" s="76"/>
      <c r="E193" s="76"/>
      <c r="F193" s="87"/>
    </row>
    <row r="194" s="71" customFormat="1" ht="15.75" customHeight="1">
      <c r="C194" s="76"/>
      <c r="D194" s="76"/>
      <c r="E194" s="76"/>
      <c r="F194" s="87"/>
    </row>
    <row r="195" s="71" customFormat="1" ht="15.75" customHeight="1">
      <c r="C195" s="76"/>
      <c r="D195" s="76"/>
      <c r="E195" s="76"/>
      <c r="F195" s="87"/>
    </row>
    <row r="196" s="71" customFormat="1" ht="15.75" customHeight="1">
      <c r="C196" s="76"/>
      <c r="D196" s="76"/>
      <c r="E196" s="76"/>
      <c r="F196" s="87"/>
    </row>
    <row r="197" s="71" customFormat="1" ht="15.75" customHeight="1">
      <c r="C197" s="76"/>
      <c r="D197" s="76"/>
      <c r="E197" s="76"/>
      <c r="F197" s="87"/>
    </row>
    <row r="198" s="71" customFormat="1" ht="15.75" customHeight="1">
      <c r="C198" s="76"/>
      <c r="D198" s="76"/>
      <c r="E198" s="76"/>
      <c r="F198" s="87"/>
    </row>
    <row r="199" s="71" customFormat="1" ht="15.75" customHeight="1">
      <c r="C199" s="76"/>
      <c r="D199" s="76"/>
      <c r="E199" s="76"/>
      <c r="F199" s="87"/>
    </row>
    <row r="200" s="71" customFormat="1" ht="15.75" customHeight="1">
      <c r="C200" s="76"/>
      <c r="D200" s="76"/>
      <c r="E200" s="76"/>
      <c r="F200" s="87"/>
    </row>
    <row r="201" s="71" customFormat="1" ht="15.75" customHeight="1">
      <c r="C201" s="76"/>
      <c r="D201" s="76"/>
      <c r="E201" s="76"/>
      <c r="F201" s="87"/>
    </row>
    <row r="202" s="71" customFormat="1" ht="15.75" customHeight="1">
      <c r="C202" s="76"/>
      <c r="D202" s="76"/>
      <c r="E202" s="76"/>
      <c r="F202" s="87"/>
    </row>
    <row r="203" s="71" customFormat="1" ht="15.75" customHeight="1">
      <c r="C203" s="76"/>
      <c r="D203" s="76"/>
      <c r="E203" s="76"/>
      <c r="F203" s="87"/>
    </row>
    <row r="204" s="71" customFormat="1" ht="15.75" customHeight="1">
      <c r="C204" s="76"/>
      <c r="D204" s="76"/>
      <c r="E204" s="76"/>
      <c r="F204" s="87"/>
    </row>
    <row r="205" s="71" customFormat="1" ht="15.75" customHeight="1">
      <c r="C205" s="76"/>
      <c r="D205" s="76"/>
      <c r="E205" s="76"/>
      <c r="F205" s="87"/>
    </row>
    <row r="206" s="71" customFormat="1" ht="15.75" customHeight="1">
      <c r="C206" s="76"/>
      <c r="D206" s="76"/>
      <c r="E206" s="76"/>
      <c r="F206" s="87"/>
    </row>
    <row r="207" s="71" customFormat="1" ht="15.75" customHeight="1">
      <c r="C207" s="76"/>
      <c r="D207" s="76"/>
      <c r="E207" s="76"/>
      <c r="F207" s="87"/>
    </row>
    <row r="208" s="71" customFormat="1" ht="15.75" customHeight="1">
      <c r="C208" s="76"/>
      <c r="D208" s="76"/>
      <c r="E208" s="76"/>
      <c r="F208" s="87"/>
    </row>
    <row r="209" s="71" customFormat="1" ht="15.75" customHeight="1">
      <c r="C209" s="76"/>
      <c r="D209" s="76"/>
      <c r="E209" s="76"/>
      <c r="F209" s="87"/>
    </row>
    <row r="210" s="71" customFormat="1" ht="15.75" customHeight="1">
      <c r="C210" s="76"/>
      <c r="D210" s="76"/>
      <c r="E210" s="76"/>
      <c r="F210" s="87"/>
    </row>
    <row r="211" s="71" customFormat="1" ht="15.75" customHeight="1">
      <c r="C211" s="76"/>
      <c r="D211" s="76"/>
      <c r="E211" s="76"/>
      <c r="F211" s="87"/>
    </row>
    <row r="212" s="71" customFormat="1" ht="15.75" customHeight="1">
      <c r="C212" s="76"/>
      <c r="D212" s="76"/>
      <c r="E212" s="76"/>
      <c r="F212" s="87"/>
    </row>
    <row r="213" s="71" customFormat="1" ht="15.75" customHeight="1">
      <c r="C213" s="76"/>
      <c r="D213" s="76"/>
      <c r="E213" s="76"/>
      <c r="F213" s="87"/>
    </row>
    <row r="214" s="71" customFormat="1" ht="15.75" customHeight="1">
      <c r="C214" s="76"/>
      <c r="D214" s="76"/>
      <c r="E214" s="76"/>
      <c r="F214" s="87"/>
    </row>
    <row r="215" s="71" customFormat="1" ht="15.75" customHeight="1">
      <c r="C215" s="76"/>
      <c r="D215" s="76"/>
      <c r="E215" s="76"/>
      <c r="F215" s="87"/>
    </row>
    <row r="216" s="71" customFormat="1" ht="15.75" customHeight="1">
      <c r="C216" s="76"/>
      <c r="D216" s="76"/>
      <c r="E216" s="76"/>
      <c r="F216" s="87"/>
    </row>
    <row r="217" s="71" customFormat="1" ht="15.75" customHeight="1">
      <c r="C217" s="76"/>
      <c r="D217" s="76"/>
      <c r="E217" s="76"/>
      <c r="F217" s="87"/>
    </row>
    <row r="218" s="71" customFormat="1" ht="15.75" customHeight="1">
      <c r="C218" s="76"/>
      <c r="D218" s="76"/>
      <c r="E218" s="76"/>
      <c r="F218" s="87"/>
    </row>
    <row r="219" s="71" customFormat="1" ht="15.75" customHeight="1">
      <c r="C219" s="76"/>
      <c r="D219" s="76"/>
      <c r="E219" s="76"/>
      <c r="F219" s="87"/>
    </row>
    <row r="220" s="71" customFormat="1" ht="15.75" customHeight="1">
      <c r="C220" s="76"/>
      <c r="D220" s="76"/>
      <c r="E220" s="76"/>
      <c r="F220" s="87"/>
    </row>
    <row r="221" s="71" customFormat="1" ht="15.75" customHeight="1">
      <c r="C221" s="76"/>
      <c r="D221" s="76"/>
      <c r="E221" s="76"/>
      <c r="F221" s="87"/>
    </row>
    <row r="222" s="71" customFormat="1" ht="15.75" customHeight="1">
      <c r="C222" s="76"/>
      <c r="D222" s="76"/>
      <c r="E222" s="76"/>
      <c r="F222" s="87"/>
    </row>
    <row r="223" s="71" customFormat="1" ht="15.75" customHeight="1">
      <c r="C223" s="76"/>
      <c r="D223" s="76"/>
      <c r="E223" s="76"/>
      <c r="F223" s="87"/>
    </row>
    <row r="224" s="71" customFormat="1" ht="15.75" customHeight="1">
      <c r="C224" s="76"/>
      <c r="D224" s="76"/>
      <c r="E224" s="76"/>
      <c r="F224" s="87"/>
    </row>
    <row r="225" s="71" customFormat="1" ht="15.75" customHeight="1">
      <c r="C225" s="76"/>
      <c r="D225" s="76"/>
      <c r="E225" s="76"/>
      <c r="F225" s="87"/>
    </row>
    <row r="226" s="71" customFormat="1" ht="15.75" customHeight="1">
      <c r="C226" s="76"/>
      <c r="D226" s="76"/>
      <c r="E226" s="76"/>
      <c r="F226" s="87"/>
    </row>
    <row r="227" s="71" customFormat="1" ht="15.75" customHeight="1">
      <c r="C227" s="76"/>
      <c r="D227" s="76"/>
      <c r="E227" s="76"/>
      <c r="F227" s="87"/>
    </row>
    <row r="228" s="71" customFormat="1" ht="15.75" customHeight="1">
      <c r="C228" s="76"/>
      <c r="D228" s="76"/>
      <c r="E228" s="76"/>
      <c r="F228" s="87"/>
    </row>
    <row r="229" s="71" customFormat="1" ht="15.75" customHeight="1">
      <c r="C229" s="76"/>
      <c r="D229" s="76"/>
      <c r="E229" s="76"/>
      <c r="F229" s="87"/>
    </row>
    <row r="230" s="71" customFormat="1" ht="15.75" customHeight="1">
      <c r="C230" s="76"/>
      <c r="D230" s="76"/>
      <c r="E230" s="76"/>
      <c r="F230" s="87"/>
    </row>
    <row r="231" s="71" customFormat="1" ht="15.75" customHeight="1">
      <c r="C231" s="76"/>
      <c r="D231" s="76"/>
      <c r="E231" s="76"/>
      <c r="F231" s="87"/>
    </row>
    <row r="232" s="71" customFormat="1" ht="15.75" customHeight="1">
      <c r="C232" s="76"/>
      <c r="D232" s="76"/>
      <c r="E232" s="76"/>
      <c r="F232" s="87"/>
    </row>
    <row r="233" s="71" customFormat="1" ht="15.75" customHeight="1">
      <c r="C233" s="76"/>
      <c r="D233" s="76"/>
      <c r="E233" s="76"/>
      <c r="F233" s="87"/>
    </row>
    <row r="234" s="71" customFormat="1" ht="15.75" customHeight="1">
      <c r="C234" s="76"/>
      <c r="D234" s="76"/>
      <c r="E234" s="76"/>
      <c r="F234" s="87"/>
    </row>
    <row r="235" s="71" customFormat="1" ht="15.75" customHeight="1">
      <c r="C235" s="76"/>
      <c r="D235" s="76"/>
      <c r="E235" s="76"/>
      <c r="F235" s="87"/>
    </row>
    <row r="236" s="71" customFormat="1" ht="15.75" customHeight="1">
      <c r="C236" s="76"/>
      <c r="D236" s="76"/>
      <c r="E236" s="76"/>
      <c r="F236" s="87"/>
    </row>
    <row r="237" s="71" customFormat="1" ht="15.75" customHeight="1">
      <c r="C237" s="76"/>
      <c r="D237" s="76"/>
      <c r="E237" s="76"/>
      <c r="F237" s="87"/>
    </row>
    <row r="238" s="71" customFormat="1" ht="15.75" customHeight="1">
      <c r="C238" s="76"/>
      <c r="D238" s="76"/>
      <c r="E238" s="76"/>
      <c r="F238" s="87"/>
    </row>
    <row r="239" s="71" customFormat="1" ht="15.75" customHeight="1">
      <c r="C239" s="76"/>
      <c r="D239" s="76"/>
      <c r="E239" s="76"/>
      <c r="F239" s="87"/>
    </row>
    <row r="240" s="71" customFormat="1" ht="15.75" customHeight="1">
      <c r="C240" s="76"/>
      <c r="D240" s="76"/>
      <c r="E240" s="76"/>
      <c r="F240" s="87"/>
    </row>
    <row r="241" s="71" customFormat="1" ht="15.75" customHeight="1">
      <c r="C241" s="76"/>
      <c r="D241" s="76"/>
      <c r="E241" s="76"/>
      <c r="F241" s="87"/>
    </row>
    <row r="242" s="71" customFormat="1" ht="15.75" customHeight="1">
      <c r="C242" s="76"/>
      <c r="D242" s="76"/>
      <c r="E242" s="76"/>
      <c r="F242" s="87"/>
    </row>
    <row r="243" s="71" customFormat="1" ht="15.75" customHeight="1">
      <c r="C243" s="76"/>
      <c r="D243" s="76"/>
      <c r="E243" s="76"/>
      <c r="F243" s="87"/>
    </row>
    <row r="244" s="71" customFormat="1" ht="15.75" customHeight="1">
      <c r="C244" s="76"/>
      <c r="D244" s="76"/>
      <c r="E244" s="76"/>
      <c r="F244" s="87"/>
    </row>
    <row r="245" s="71" customFormat="1" ht="15.75" customHeight="1">
      <c r="C245" s="76"/>
      <c r="D245" s="76"/>
      <c r="E245" s="76"/>
      <c r="F245" s="87"/>
    </row>
    <row r="246" s="71" customFormat="1" ht="15.75" customHeight="1">
      <c r="C246" s="76"/>
      <c r="D246" s="76"/>
      <c r="E246" s="76"/>
      <c r="F246" s="87"/>
    </row>
    <row r="247" s="71" customFormat="1" ht="15.75" customHeight="1">
      <c r="C247" s="76"/>
      <c r="D247" s="76"/>
      <c r="E247" s="76"/>
      <c r="F247" s="87"/>
    </row>
    <row r="248" s="71" customFormat="1" ht="15.75" customHeight="1">
      <c r="C248" s="76"/>
      <c r="D248" s="76"/>
      <c r="E248" s="76"/>
      <c r="F248" s="87"/>
    </row>
    <row r="249" s="71" customFormat="1" ht="15.75" customHeight="1">
      <c r="C249" s="76"/>
      <c r="D249" s="76"/>
      <c r="E249" s="76"/>
      <c r="F249" s="87"/>
    </row>
    <row r="250" s="71" customFormat="1" ht="15.75" customHeight="1">
      <c r="C250" s="76"/>
      <c r="D250" s="76"/>
      <c r="E250" s="76"/>
      <c r="F250" s="87"/>
    </row>
    <row r="251" s="71" customFormat="1" ht="15.75" customHeight="1">
      <c r="C251" s="76"/>
      <c r="D251" s="76"/>
      <c r="E251" s="76"/>
      <c r="F251" s="87"/>
    </row>
    <row r="252" s="71" customFormat="1" ht="15.75" customHeight="1">
      <c r="C252" s="76"/>
      <c r="D252" s="76"/>
      <c r="E252" s="76"/>
      <c r="F252" s="87"/>
    </row>
    <row r="253" s="71" customFormat="1" ht="15.75" customHeight="1">
      <c r="C253" s="76"/>
      <c r="D253" s="76"/>
      <c r="E253" s="76"/>
      <c r="F253" s="87"/>
    </row>
    <row r="254" s="71" customFormat="1" ht="15.75" customHeight="1">
      <c r="C254" s="76"/>
      <c r="D254" s="76"/>
      <c r="E254" s="76"/>
      <c r="F254" s="87"/>
    </row>
    <row r="255" s="71" customFormat="1" ht="15.75" customHeight="1">
      <c r="C255" s="76"/>
      <c r="D255" s="76"/>
      <c r="E255" s="76"/>
      <c r="F255" s="87"/>
    </row>
    <row r="256" s="71" customFormat="1" ht="15.75" customHeight="1">
      <c r="C256" s="76"/>
      <c r="D256" s="76"/>
      <c r="E256" s="76"/>
      <c r="F256" s="87"/>
    </row>
    <row r="257" s="71" customFormat="1" ht="15.75" customHeight="1">
      <c r="C257" s="76"/>
      <c r="D257" s="76"/>
      <c r="E257" s="76"/>
      <c r="F257" s="87"/>
    </row>
    <row r="258" s="71" customFormat="1" ht="15.75" customHeight="1">
      <c r="C258" s="76"/>
      <c r="D258" s="76"/>
      <c r="E258" s="76"/>
      <c r="F258" s="87"/>
    </row>
    <row r="259" s="71" customFormat="1" ht="15.75" customHeight="1">
      <c r="C259" s="76"/>
      <c r="D259" s="76"/>
      <c r="E259" s="76"/>
      <c r="F259" s="87"/>
    </row>
    <row r="260" s="71" customFormat="1" ht="15.75" customHeight="1">
      <c r="C260" s="76"/>
      <c r="D260" s="76"/>
      <c r="E260" s="76"/>
      <c r="F260" s="87"/>
    </row>
    <row r="261" s="71" customFormat="1" ht="15.75" customHeight="1">
      <c r="C261" s="76"/>
      <c r="D261" s="76"/>
      <c r="E261" s="76"/>
      <c r="F261" s="87"/>
    </row>
    <row r="262" s="71" customFormat="1" ht="15.75" customHeight="1">
      <c r="C262" s="76"/>
      <c r="D262" s="76"/>
      <c r="E262" s="76"/>
      <c r="F262" s="87"/>
    </row>
    <row r="263" s="71" customFormat="1" ht="15.75" customHeight="1">
      <c r="C263" s="76"/>
      <c r="D263" s="76"/>
      <c r="E263" s="76"/>
      <c r="F263" s="87"/>
    </row>
    <row r="264" s="71" customFormat="1" ht="15.75" customHeight="1">
      <c r="C264" s="76"/>
      <c r="D264" s="76"/>
      <c r="E264" s="76"/>
      <c r="F264" s="87"/>
    </row>
    <row r="265" s="71" customFormat="1" ht="15.75" customHeight="1">
      <c r="C265" s="76"/>
      <c r="D265" s="76"/>
      <c r="E265" s="76"/>
      <c r="F265" s="87"/>
    </row>
    <row r="266" s="71" customFormat="1" ht="15.75" customHeight="1">
      <c r="C266" s="76"/>
      <c r="D266" s="76"/>
      <c r="E266" s="76"/>
      <c r="F266" s="87"/>
    </row>
    <row r="267" s="71" customFormat="1" ht="15.75" customHeight="1">
      <c r="C267" s="76"/>
      <c r="D267" s="76"/>
      <c r="E267" s="76"/>
      <c r="F267" s="87"/>
    </row>
    <row r="268" s="71" customFormat="1" ht="15.75" customHeight="1">
      <c r="C268" s="76"/>
      <c r="D268" s="76"/>
      <c r="E268" s="76"/>
      <c r="F268" s="87"/>
    </row>
    <row r="269" s="71" customFormat="1" ht="15.75" customHeight="1">
      <c r="C269" s="76"/>
      <c r="D269" s="76"/>
      <c r="E269" s="76"/>
      <c r="F269" s="87"/>
    </row>
    <row r="270" s="71" customFormat="1" ht="15.75" customHeight="1">
      <c r="C270" s="76"/>
      <c r="D270" s="76"/>
      <c r="E270" s="76"/>
      <c r="F270" s="87"/>
    </row>
    <row r="271" s="71" customFormat="1" ht="15.75" customHeight="1">
      <c r="C271" s="76"/>
      <c r="D271" s="76"/>
      <c r="E271" s="76"/>
      <c r="F271" s="87"/>
    </row>
    <row r="272" s="71" customFormat="1" ht="15.75" customHeight="1">
      <c r="C272" s="76"/>
      <c r="D272" s="76"/>
      <c r="E272" s="76"/>
      <c r="F272" s="87"/>
    </row>
    <row r="273" s="71" customFormat="1" ht="15.75" customHeight="1">
      <c r="C273" s="76"/>
      <c r="D273" s="76"/>
      <c r="E273" s="76"/>
      <c r="F273" s="87"/>
    </row>
    <row r="274" s="71" customFormat="1" ht="15.75" customHeight="1">
      <c r="C274" s="76"/>
      <c r="D274" s="76"/>
      <c r="E274" s="76"/>
      <c r="F274" s="87"/>
    </row>
    <row r="275" s="71" customFormat="1" ht="15.75" customHeight="1">
      <c r="C275" s="76"/>
      <c r="D275" s="76"/>
      <c r="E275" s="76"/>
      <c r="F275" s="87"/>
    </row>
    <row r="276" s="71" customFormat="1" ht="15.75" customHeight="1">
      <c r="C276" s="76"/>
      <c r="D276" s="76"/>
      <c r="E276" s="76"/>
      <c r="F276" s="87"/>
    </row>
    <row r="277" s="71" customFormat="1" ht="15.75" customHeight="1">
      <c r="C277" s="76"/>
      <c r="D277" s="76"/>
      <c r="E277" s="76"/>
      <c r="F277" s="87"/>
    </row>
    <row r="278" s="71" customFormat="1" ht="15.75" customHeight="1">
      <c r="C278" s="76"/>
      <c r="D278" s="76"/>
      <c r="E278" s="76"/>
      <c r="F278" s="87"/>
    </row>
    <row r="279" s="71" customFormat="1" ht="15.75" customHeight="1">
      <c r="C279" s="76"/>
      <c r="D279" s="76"/>
      <c r="E279" s="76"/>
      <c r="F279" s="87"/>
    </row>
    <row r="280" s="71" customFormat="1" ht="15.75" customHeight="1">
      <c r="C280" s="76"/>
      <c r="D280" s="76"/>
      <c r="E280" s="76"/>
      <c r="F280" s="87"/>
    </row>
    <row r="281" s="71" customFormat="1" ht="15.75" customHeight="1">
      <c r="C281" s="76"/>
      <c r="D281" s="76"/>
      <c r="E281" s="76"/>
      <c r="F281" s="87"/>
    </row>
    <row r="282" s="71" customFormat="1" ht="15.75" customHeight="1">
      <c r="C282" s="76"/>
      <c r="D282" s="76"/>
      <c r="E282" s="76"/>
      <c r="F282" s="87"/>
    </row>
    <row r="283" s="71" customFormat="1" ht="15.75" customHeight="1">
      <c r="C283" s="76"/>
      <c r="D283" s="76"/>
      <c r="E283" s="76"/>
      <c r="F283" s="87"/>
    </row>
    <row r="284" s="71" customFormat="1" ht="15.75" customHeight="1">
      <c r="C284" s="76"/>
      <c r="D284" s="76"/>
      <c r="E284" s="76"/>
      <c r="F284" s="87"/>
    </row>
    <row r="285" s="71" customFormat="1" ht="15.75" customHeight="1">
      <c r="C285" s="76"/>
      <c r="D285" s="76"/>
      <c r="E285" s="76"/>
      <c r="F285" s="87"/>
    </row>
    <row r="286" s="71" customFormat="1" ht="15.75" customHeight="1">
      <c r="C286" s="76"/>
      <c r="D286" s="76"/>
      <c r="E286" s="76"/>
      <c r="F286" s="87"/>
    </row>
    <row r="287" s="71" customFormat="1" ht="15.75" customHeight="1">
      <c r="C287" s="76"/>
      <c r="D287" s="76"/>
      <c r="E287" s="76"/>
      <c r="F287" s="87"/>
    </row>
    <row r="288" s="71" customFormat="1" ht="15.75" customHeight="1">
      <c r="C288" s="76"/>
      <c r="D288" s="76"/>
      <c r="E288" s="76"/>
      <c r="F288" s="87"/>
    </row>
    <row r="289" s="71" customFormat="1" ht="15.75" customHeight="1">
      <c r="C289" s="76"/>
      <c r="D289" s="76"/>
      <c r="E289" s="76"/>
      <c r="F289" s="87"/>
    </row>
    <row r="290" s="71" customFormat="1" ht="15.75" customHeight="1">
      <c r="C290" s="76"/>
      <c r="D290" s="76"/>
      <c r="E290" s="76"/>
      <c r="F290" s="87"/>
    </row>
    <row r="291" s="71" customFormat="1" ht="15.75" customHeight="1">
      <c r="C291" s="76"/>
      <c r="D291" s="76"/>
      <c r="E291" s="76"/>
      <c r="F291" s="87"/>
    </row>
    <row r="292" s="71" customFormat="1" ht="15.75" customHeight="1">
      <c r="C292" s="76"/>
      <c r="D292" s="76"/>
      <c r="E292" s="76"/>
      <c r="F292" s="87"/>
    </row>
    <row r="293" s="71" customFormat="1" ht="15.75" customHeight="1">
      <c r="C293" s="76"/>
      <c r="D293" s="76"/>
      <c r="E293" s="76"/>
      <c r="F293" s="87"/>
    </row>
    <row r="294" s="71" customFormat="1" ht="15.75" customHeight="1">
      <c r="C294" s="76"/>
      <c r="D294" s="76"/>
      <c r="E294" s="76"/>
      <c r="F294" s="87"/>
    </row>
    <row r="295" s="71" customFormat="1" ht="15.75" customHeight="1">
      <c r="C295" s="76"/>
      <c r="D295" s="76"/>
      <c r="E295" s="76"/>
      <c r="F295" s="87"/>
    </row>
    <row r="296" s="71" customFormat="1" ht="15.75" customHeight="1">
      <c r="C296" s="76"/>
      <c r="D296" s="76"/>
      <c r="E296" s="76"/>
      <c r="F296" s="87"/>
    </row>
    <row r="297" s="71" customFormat="1" ht="15.75" customHeight="1">
      <c r="C297" s="76"/>
      <c r="D297" s="76"/>
      <c r="E297" s="76"/>
      <c r="F297" s="87"/>
    </row>
    <row r="298" s="71" customFormat="1" ht="15.75" customHeight="1">
      <c r="C298" s="76"/>
      <c r="D298" s="76"/>
      <c r="E298" s="76"/>
      <c r="F298" s="87"/>
    </row>
    <row r="299" s="71" customFormat="1" ht="15.75" customHeight="1">
      <c r="C299" s="76"/>
      <c r="D299" s="76"/>
      <c r="E299" s="76"/>
      <c r="F299" s="87"/>
    </row>
    <row r="300" s="71" customFormat="1" ht="15.75" customHeight="1">
      <c r="C300" s="76"/>
      <c r="D300" s="76"/>
      <c r="E300" s="76"/>
      <c r="F300" s="87"/>
    </row>
    <row r="301" s="71" customFormat="1" ht="15.75" customHeight="1">
      <c r="C301" s="76"/>
      <c r="D301" s="76"/>
      <c r="E301" s="76"/>
      <c r="F301" s="87"/>
    </row>
    <row r="302" s="71" customFormat="1" ht="15.75" customHeight="1">
      <c r="C302" s="76"/>
      <c r="D302" s="76"/>
      <c r="E302" s="76"/>
      <c r="F302" s="87"/>
    </row>
    <row r="303" s="71" customFormat="1" ht="15.75" customHeight="1">
      <c r="C303" s="76"/>
      <c r="D303" s="76"/>
      <c r="E303" s="76"/>
      <c r="F303" s="87"/>
    </row>
    <row r="304" s="71" customFormat="1" ht="15.75" customHeight="1">
      <c r="C304" s="76"/>
      <c r="D304" s="76"/>
      <c r="E304" s="76"/>
      <c r="F304" s="87"/>
    </row>
    <row r="305" s="71" customFormat="1" ht="15.75" customHeight="1">
      <c r="C305" s="76"/>
      <c r="D305" s="76"/>
      <c r="E305" s="76"/>
      <c r="F305" s="87"/>
    </row>
    <row r="306" s="71" customFormat="1" ht="15.75" customHeight="1">
      <c r="C306" s="76"/>
      <c r="D306" s="76"/>
      <c r="E306" s="76"/>
      <c r="F306" s="87"/>
    </row>
    <row r="307" s="71" customFormat="1" ht="15.75" customHeight="1">
      <c r="C307" s="76"/>
      <c r="D307" s="76"/>
      <c r="E307" s="76"/>
      <c r="F307" s="87"/>
    </row>
    <row r="308" s="71" customFormat="1" ht="15.75" customHeight="1">
      <c r="C308" s="76"/>
      <c r="D308" s="76"/>
      <c r="E308" s="76"/>
      <c r="F308" s="87"/>
    </row>
    <row r="309" s="71" customFormat="1" ht="15.75" customHeight="1">
      <c r="C309" s="76"/>
      <c r="D309" s="76"/>
      <c r="E309" s="76"/>
      <c r="F309" s="87"/>
    </row>
    <row r="310" s="71" customFormat="1" ht="15.75" customHeight="1">
      <c r="C310" s="76"/>
      <c r="D310" s="76"/>
      <c r="E310" s="76"/>
      <c r="F310" s="87"/>
    </row>
    <row r="311" s="71" customFormat="1" ht="15.75" customHeight="1">
      <c r="C311" s="76"/>
      <c r="D311" s="76"/>
      <c r="E311" s="76"/>
      <c r="F311" s="87"/>
    </row>
    <row r="312" s="71" customFormat="1" ht="15.75" customHeight="1">
      <c r="C312" s="76"/>
      <c r="D312" s="76"/>
      <c r="E312" s="76"/>
      <c r="F312" s="87"/>
    </row>
    <row r="313" s="71" customFormat="1" ht="15.75" customHeight="1">
      <c r="C313" s="76"/>
      <c r="D313" s="76"/>
      <c r="E313" s="76"/>
      <c r="F313" s="87"/>
    </row>
    <row r="314" s="71" customFormat="1" ht="15.75" customHeight="1">
      <c r="C314" s="76"/>
      <c r="D314" s="76"/>
      <c r="E314" s="76"/>
      <c r="F314" s="87"/>
    </row>
    <row r="315" s="71" customFormat="1" ht="15.75" customHeight="1">
      <c r="C315" s="76"/>
      <c r="D315" s="76"/>
      <c r="E315" s="76"/>
      <c r="F315" s="87"/>
    </row>
    <row r="316" s="71" customFormat="1" ht="15.75" customHeight="1">
      <c r="C316" s="76"/>
      <c r="D316" s="76"/>
      <c r="E316" s="76"/>
      <c r="F316" s="87"/>
    </row>
    <row r="317" s="71" customFormat="1" ht="15.75" customHeight="1">
      <c r="C317" s="76"/>
      <c r="D317" s="76"/>
      <c r="E317" s="76"/>
      <c r="F317" s="87"/>
    </row>
    <row r="318" s="71" customFormat="1" ht="15.75" customHeight="1">
      <c r="C318" s="76"/>
      <c r="D318" s="76"/>
      <c r="E318" s="76"/>
      <c r="F318" s="87"/>
    </row>
    <row r="319" s="71" customFormat="1" ht="15.75" customHeight="1">
      <c r="C319" s="76"/>
      <c r="D319" s="76"/>
      <c r="E319" s="76"/>
      <c r="F319" s="87"/>
    </row>
    <row r="320" s="71" customFormat="1" ht="15.75" customHeight="1">
      <c r="C320" s="76"/>
      <c r="D320" s="76"/>
      <c r="E320" s="76"/>
      <c r="F320" s="87"/>
    </row>
    <row r="321" s="71" customFormat="1" ht="15.75" customHeight="1">
      <c r="C321" s="76"/>
      <c r="D321" s="76"/>
      <c r="E321" s="76"/>
      <c r="F321" s="87"/>
    </row>
    <row r="322" s="71" customFormat="1" ht="15.75" customHeight="1">
      <c r="C322" s="76"/>
      <c r="D322" s="76"/>
      <c r="E322" s="76"/>
      <c r="F322" s="87"/>
    </row>
    <row r="323" s="71" customFormat="1" ht="15.75" customHeight="1">
      <c r="C323" s="76"/>
      <c r="D323" s="76"/>
      <c r="E323" s="76"/>
      <c r="F323" s="87"/>
    </row>
    <row r="324" s="71" customFormat="1" ht="15.75" customHeight="1">
      <c r="C324" s="76"/>
      <c r="D324" s="76"/>
      <c r="E324" s="76"/>
      <c r="F324" s="87"/>
    </row>
    <row r="325" s="71" customFormat="1" ht="15.75" customHeight="1">
      <c r="C325" s="76"/>
      <c r="D325" s="76"/>
      <c r="E325" s="76"/>
      <c r="F325" s="87"/>
    </row>
    <row r="326" s="71" customFormat="1" ht="15.75" customHeight="1">
      <c r="C326" s="76"/>
      <c r="D326" s="76"/>
      <c r="E326" s="76"/>
      <c r="F326" s="87"/>
    </row>
    <row r="327" s="71" customFormat="1" ht="15.75" customHeight="1">
      <c r="C327" s="76"/>
      <c r="D327" s="76"/>
      <c r="E327" s="76"/>
      <c r="F327" s="87"/>
    </row>
    <row r="328" s="71" customFormat="1" ht="15.75" customHeight="1">
      <c r="C328" s="76"/>
      <c r="D328" s="76"/>
      <c r="E328" s="76"/>
      <c r="F328" s="87"/>
    </row>
    <row r="329" s="71" customFormat="1" ht="15.75" customHeight="1">
      <c r="C329" s="76"/>
      <c r="D329" s="76"/>
      <c r="E329" s="76"/>
      <c r="F329" s="87"/>
    </row>
    <row r="330" s="71" customFormat="1" ht="15.75" customHeight="1">
      <c r="C330" s="76"/>
      <c r="D330" s="76"/>
      <c r="E330" s="76"/>
      <c r="F330" s="87"/>
    </row>
    <row r="331" s="71" customFormat="1" ht="15.75" customHeight="1">
      <c r="C331" s="76"/>
      <c r="D331" s="76"/>
      <c r="E331" s="76"/>
      <c r="F331" s="87"/>
    </row>
    <row r="332" s="71" customFormat="1" ht="15.75" customHeight="1">
      <c r="C332" s="76"/>
      <c r="D332" s="76"/>
      <c r="E332" s="76"/>
      <c r="F332" s="87"/>
    </row>
    <row r="333" s="71" customFormat="1" ht="15.75" customHeight="1">
      <c r="C333" s="76"/>
      <c r="D333" s="76"/>
      <c r="E333" s="76"/>
      <c r="F333" s="87"/>
    </row>
    <row r="334" s="71" customFormat="1" ht="15.75" customHeight="1">
      <c r="C334" s="76"/>
      <c r="D334" s="76"/>
      <c r="E334" s="76"/>
      <c r="F334" s="87"/>
    </row>
    <row r="335" s="71" customFormat="1" ht="15.75" customHeight="1">
      <c r="C335" s="76"/>
      <c r="D335" s="76"/>
      <c r="E335" s="76"/>
      <c r="F335" s="87"/>
    </row>
    <row r="336" s="71" customFormat="1" ht="15.75" customHeight="1">
      <c r="C336" s="76"/>
      <c r="D336" s="76"/>
      <c r="E336" s="76"/>
      <c r="F336" s="87"/>
    </row>
    <row r="337" s="71" customFormat="1" ht="15.75" customHeight="1">
      <c r="C337" s="76"/>
      <c r="D337" s="76"/>
      <c r="E337" s="76"/>
      <c r="F337" s="87"/>
    </row>
    <row r="338" s="71" customFormat="1" ht="15.75" customHeight="1">
      <c r="C338" s="76"/>
      <c r="D338" s="76"/>
      <c r="E338" s="76"/>
      <c r="F338" s="87"/>
    </row>
    <row r="339" s="71" customFormat="1" ht="15.75" customHeight="1">
      <c r="C339" s="76"/>
      <c r="D339" s="76"/>
      <c r="E339" s="76"/>
      <c r="F339" s="87"/>
    </row>
    <row r="340" s="71" customFormat="1" ht="15.75" customHeight="1">
      <c r="C340" s="76"/>
      <c r="D340" s="76"/>
      <c r="E340" s="76"/>
      <c r="F340" s="87"/>
    </row>
    <row r="341" s="71" customFormat="1" ht="15.75" customHeight="1">
      <c r="C341" s="76"/>
      <c r="D341" s="76"/>
      <c r="E341" s="76"/>
      <c r="F341" s="87"/>
    </row>
    <row r="342" s="71" customFormat="1" ht="15.75" customHeight="1">
      <c r="C342" s="76"/>
      <c r="D342" s="76"/>
      <c r="E342" s="76"/>
      <c r="F342" s="87"/>
    </row>
    <row r="343" s="71" customFormat="1" ht="15.75" customHeight="1">
      <c r="C343" s="76"/>
      <c r="D343" s="76"/>
      <c r="E343" s="76"/>
      <c r="F343" s="87"/>
    </row>
    <row r="344" s="71" customFormat="1" ht="15.75" customHeight="1">
      <c r="C344" s="76"/>
      <c r="D344" s="76"/>
      <c r="E344" s="76"/>
      <c r="F344" s="87"/>
    </row>
    <row r="345" s="71" customFormat="1" ht="15.75" customHeight="1">
      <c r="C345" s="76"/>
      <c r="D345" s="76"/>
      <c r="E345" s="76"/>
      <c r="F345" s="87"/>
    </row>
    <row r="346" s="71" customFormat="1" ht="15.75" customHeight="1">
      <c r="C346" s="76"/>
      <c r="D346" s="76"/>
      <c r="E346" s="76"/>
      <c r="F346" s="87"/>
    </row>
    <row r="347" s="71" customFormat="1" ht="15.75" customHeight="1">
      <c r="C347" s="76"/>
      <c r="D347" s="76"/>
      <c r="E347" s="76"/>
      <c r="F347" s="87"/>
    </row>
    <row r="348" s="71" customFormat="1" ht="15.75" customHeight="1">
      <c r="C348" s="76"/>
      <c r="D348" s="76"/>
      <c r="E348" s="76"/>
      <c r="F348" s="87"/>
    </row>
    <row r="349" s="71" customFormat="1" ht="15.75" customHeight="1">
      <c r="C349" s="76"/>
      <c r="D349" s="76"/>
      <c r="E349" s="76"/>
      <c r="F349" s="87"/>
    </row>
    <row r="350" s="71" customFormat="1" ht="15.75" customHeight="1">
      <c r="C350" s="76"/>
      <c r="D350" s="76"/>
      <c r="E350" s="76"/>
      <c r="F350" s="87"/>
    </row>
    <row r="351" s="71" customFormat="1" ht="15.75" customHeight="1">
      <c r="C351" s="76"/>
      <c r="D351" s="76"/>
      <c r="E351" s="76"/>
      <c r="F351" s="87"/>
    </row>
    <row r="352" s="71" customFormat="1" ht="15.75" customHeight="1">
      <c r="C352" s="76"/>
      <c r="D352" s="76"/>
      <c r="E352" s="76"/>
      <c r="F352" s="87"/>
    </row>
    <row r="353" s="71" customFormat="1" ht="15.75" customHeight="1">
      <c r="C353" s="76"/>
      <c r="D353" s="76"/>
      <c r="E353" s="76"/>
      <c r="F353" s="87"/>
    </row>
    <row r="354" s="71" customFormat="1" ht="15.75" customHeight="1">
      <c r="C354" s="76"/>
      <c r="D354" s="76"/>
      <c r="E354" s="76"/>
      <c r="F354" s="87"/>
    </row>
    <row r="355" s="71" customFormat="1" ht="15.75" customHeight="1">
      <c r="C355" s="76"/>
      <c r="D355" s="76"/>
      <c r="E355" s="76"/>
      <c r="F355" s="87"/>
    </row>
    <row r="356" s="71" customFormat="1" ht="15.75" customHeight="1">
      <c r="C356" s="76"/>
      <c r="D356" s="76"/>
      <c r="E356" s="76"/>
      <c r="F356" s="87"/>
    </row>
    <row r="357" s="71" customFormat="1" ht="15.75" customHeight="1">
      <c r="C357" s="76"/>
      <c r="D357" s="76"/>
      <c r="E357" s="76"/>
      <c r="F357" s="87"/>
    </row>
    <row r="358" s="71" customFormat="1" ht="15.75" customHeight="1">
      <c r="C358" s="76"/>
      <c r="D358" s="76"/>
      <c r="E358" s="76"/>
      <c r="F358" s="87"/>
    </row>
    <row r="359" s="71" customFormat="1" ht="15.75" customHeight="1">
      <c r="C359" s="76"/>
      <c r="D359" s="76"/>
      <c r="E359" s="76"/>
      <c r="F359" s="87"/>
    </row>
    <row r="360" s="71" customFormat="1" ht="15.75" customHeight="1">
      <c r="C360" s="76"/>
      <c r="D360" s="76"/>
      <c r="E360" s="76"/>
      <c r="F360" s="87"/>
    </row>
    <row r="361" s="71" customFormat="1" ht="15.75" customHeight="1">
      <c r="C361" s="76"/>
      <c r="D361" s="76"/>
      <c r="E361" s="76"/>
      <c r="F361" s="87"/>
    </row>
    <row r="362" s="71" customFormat="1" ht="15.75" customHeight="1">
      <c r="C362" s="76"/>
      <c r="D362" s="76"/>
      <c r="E362" s="76"/>
      <c r="F362" s="87"/>
    </row>
    <row r="363" s="71" customFormat="1" ht="15.75" customHeight="1">
      <c r="C363" s="76"/>
      <c r="D363" s="76"/>
      <c r="E363" s="76"/>
      <c r="F363" s="87"/>
    </row>
    <row r="364" s="71" customFormat="1" ht="15.75" customHeight="1">
      <c r="C364" s="76"/>
      <c r="D364" s="76"/>
      <c r="E364" s="76"/>
      <c r="F364" s="87"/>
    </row>
    <row r="365" s="71" customFormat="1" ht="15.75" customHeight="1">
      <c r="C365" s="76"/>
      <c r="D365" s="76"/>
      <c r="E365" s="76"/>
      <c r="F365" s="87"/>
    </row>
    <row r="366" s="71" customFormat="1" ht="15.75" customHeight="1">
      <c r="C366" s="76"/>
      <c r="D366" s="76"/>
      <c r="E366" s="76"/>
      <c r="F366" s="87"/>
    </row>
    <row r="367" s="71" customFormat="1" ht="15.75" customHeight="1">
      <c r="C367" s="76"/>
      <c r="D367" s="76"/>
      <c r="E367" s="76"/>
      <c r="F367" s="87"/>
    </row>
    <row r="368" s="71" customFormat="1" ht="15.75" customHeight="1">
      <c r="C368" s="76"/>
      <c r="D368" s="76"/>
      <c r="E368" s="76"/>
      <c r="F368" s="87"/>
    </row>
    <row r="369" s="71" customFormat="1" ht="15.75" customHeight="1">
      <c r="C369" s="76"/>
      <c r="D369" s="76"/>
      <c r="E369" s="76"/>
      <c r="F369" s="87"/>
    </row>
    <row r="370" s="71" customFormat="1" ht="15.75" customHeight="1">
      <c r="C370" s="76"/>
      <c r="D370" s="76"/>
      <c r="E370" s="76"/>
      <c r="F370" s="87"/>
    </row>
    <row r="371" s="71" customFormat="1" ht="15.75" customHeight="1">
      <c r="C371" s="76"/>
      <c r="D371" s="76"/>
      <c r="E371" s="76"/>
      <c r="F371" s="87"/>
    </row>
    <row r="372" s="71" customFormat="1" ht="15.75" customHeight="1">
      <c r="C372" s="76"/>
      <c r="D372" s="76"/>
      <c r="E372" s="76"/>
      <c r="F372" s="87"/>
    </row>
    <row r="373" s="71" customFormat="1" ht="15.75" customHeight="1">
      <c r="C373" s="76"/>
      <c r="D373" s="76"/>
      <c r="E373" s="76"/>
      <c r="F373" s="87"/>
    </row>
    <row r="374" s="71" customFormat="1" ht="15.75" customHeight="1">
      <c r="C374" s="76"/>
      <c r="D374" s="76"/>
      <c r="E374" s="76"/>
      <c r="F374" s="87"/>
    </row>
    <row r="375" s="71" customFormat="1" ht="15.75" customHeight="1">
      <c r="C375" s="76"/>
      <c r="D375" s="76"/>
      <c r="E375" s="76"/>
      <c r="F375" s="87"/>
    </row>
    <row r="376" s="71" customFormat="1" ht="15.75" customHeight="1">
      <c r="C376" s="76"/>
      <c r="D376" s="76"/>
      <c r="E376" s="76"/>
      <c r="F376" s="87"/>
    </row>
    <row r="377" s="71" customFormat="1" ht="15.75" customHeight="1">
      <c r="C377" s="76"/>
      <c r="D377" s="76"/>
      <c r="E377" s="76"/>
      <c r="F377" s="87"/>
    </row>
    <row r="378" s="71" customFormat="1" ht="15.75" customHeight="1">
      <c r="C378" s="76"/>
      <c r="D378" s="76"/>
      <c r="E378" s="76"/>
      <c r="F378" s="87"/>
    </row>
    <row r="379" s="71" customFormat="1" ht="15.75" customHeight="1">
      <c r="C379" s="76"/>
      <c r="D379" s="76"/>
      <c r="E379" s="76"/>
      <c r="F379" s="87"/>
    </row>
    <row r="380" s="71" customFormat="1" ht="15.75" customHeight="1">
      <c r="C380" s="76"/>
      <c r="D380" s="76"/>
      <c r="E380" s="76"/>
      <c r="F380" s="87"/>
    </row>
    <row r="381" s="71" customFormat="1" ht="15.75" customHeight="1">
      <c r="C381" s="76"/>
      <c r="D381" s="76"/>
      <c r="E381" s="76"/>
      <c r="F381" s="87"/>
    </row>
    <row r="382" s="71" customFormat="1" ht="15.75" customHeight="1">
      <c r="C382" s="76"/>
      <c r="D382" s="76"/>
      <c r="E382" s="76"/>
      <c r="F382" s="87"/>
    </row>
    <row r="383" s="71" customFormat="1" ht="15.75" customHeight="1">
      <c r="C383" s="76"/>
      <c r="D383" s="76"/>
      <c r="E383" s="76"/>
      <c r="F383" s="87"/>
    </row>
    <row r="384" s="71" customFormat="1" ht="15.75" customHeight="1">
      <c r="C384" s="76"/>
      <c r="D384" s="76"/>
      <c r="E384" s="76"/>
      <c r="F384" s="87"/>
    </row>
    <row r="385" s="71" customFormat="1" ht="15.75" customHeight="1">
      <c r="C385" s="76"/>
      <c r="D385" s="76"/>
      <c r="E385" s="76"/>
      <c r="F385" s="87"/>
    </row>
    <row r="386" s="71" customFormat="1" ht="15.75" customHeight="1">
      <c r="C386" s="76"/>
      <c r="D386" s="76"/>
      <c r="E386" s="76"/>
      <c r="F386" s="87"/>
    </row>
    <row r="387" s="71" customFormat="1" ht="15.75" customHeight="1">
      <c r="C387" s="76"/>
      <c r="D387" s="76"/>
      <c r="E387" s="76"/>
      <c r="F387" s="87"/>
    </row>
    <row r="388" s="71" customFormat="1" ht="15.75" customHeight="1">
      <c r="C388" s="76"/>
      <c r="D388" s="76"/>
      <c r="E388" s="76"/>
      <c r="F388" s="87"/>
    </row>
    <row r="389" s="71" customFormat="1" ht="15.75" customHeight="1">
      <c r="C389" s="76"/>
      <c r="D389" s="76"/>
      <c r="E389" s="76"/>
      <c r="F389" s="87"/>
    </row>
    <row r="390" s="71" customFormat="1" ht="15.75" customHeight="1">
      <c r="C390" s="76"/>
      <c r="D390" s="76"/>
      <c r="E390" s="76"/>
      <c r="F390" s="87"/>
    </row>
    <row r="391" s="71" customFormat="1" ht="15.75" customHeight="1">
      <c r="C391" s="76"/>
      <c r="D391" s="76"/>
      <c r="E391" s="76"/>
      <c r="F391" s="87"/>
    </row>
    <row r="392" s="71" customFormat="1" ht="15.75" customHeight="1">
      <c r="C392" s="76"/>
      <c r="D392" s="76"/>
      <c r="E392" s="76"/>
      <c r="F392" s="87"/>
    </row>
    <row r="393" s="71" customFormat="1" ht="15.75" customHeight="1">
      <c r="C393" s="76"/>
      <c r="D393" s="76"/>
      <c r="E393" s="76"/>
      <c r="F393" s="87"/>
    </row>
    <row r="394" s="71" customFormat="1" ht="15.75" customHeight="1">
      <c r="C394" s="76"/>
      <c r="D394" s="76"/>
      <c r="E394" s="76"/>
      <c r="F394" s="87"/>
    </row>
    <row r="395" s="71" customFormat="1" ht="15.75" customHeight="1">
      <c r="C395" s="76"/>
      <c r="D395" s="76"/>
      <c r="E395" s="76"/>
      <c r="F395" s="87"/>
    </row>
    <row r="396" s="71" customFormat="1" ht="15.75" customHeight="1">
      <c r="C396" s="76"/>
      <c r="D396" s="76"/>
      <c r="E396" s="76"/>
      <c r="F396" s="87"/>
    </row>
    <row r="397" s="71" customFormat="1" ht="15.75" customHeight="1">
      <c r="C397" s="76"/>
      <c r="D397" s="76"/>
      <c r="E397" s="76"/>
      <c r="F397" s="87"/>
    </row>
    <row r="398" s="71" customFormat="1" ht="15.75" customHeight="1">
      <c r="C398" s="76"/>
      <c r="D398" s="76"/>
      <c r="E398" s="76"/>
      <c r="F398" s="87"/>
    </row>
    <row r="399" s="71" customFormat="1" ht="15.75" customHeight="1">
      <c r="C399" s="76"/>
      <c r="D399" s="76"/>
      <c r="E399" s="76"/>
      <c r="F399" s="87"/>
    </row>
    <row r="400" s="71" customFormat="1" ht="15.75" customHeight="1">
      <c r="C400" s="76"/>
      <c r="D400" s="76"/>
      <c r="E400" s="76"/>
      <c r="F400" s="87"/>
    </row>
    <row r="401" s="71" customFormat="1" ht="15.75" customHeight="1">
      <c r="C401" s="76"/>
      <c r="D401" s="76"/>
      <c r="E401" s="76"/>
      <c r="F401" s="87"/>
    </row>
    <row r="402" s="71" customFormat="1" ht="15.75" customHeight="1">
      <c r="C402" s="76"/>
      <c r="D402" s="76"/>
      <c r="E402" s="76"/>
      <c r="F402" s="87"/>
    </row>
    <row r="403" s="71" customFormat="1" ht="15.75" customHeight="1">
      <c r="C403" s="76"/>
      <c r="D403" s="76"/>
      <c r="E403" s="76"/>
      <c r="F403" s="87"/>
    </row>
    <row r="404" s="71" customFormat="1" ht="15.75" customHeight="1">
      <c r="C404" s="76"/>
      <c r="D404" s="76"/>
      <c r="E404" s="76"/>
      <c r="F404" s="87"/>
    </row>
    <row r="405" s="71" customFormat="1" ht="15.75" customHeight="1">
      <c r="C405" s="76"/>
      <c r="D405" s="76"/>
      <c r="E405" s="76"/>
      <c r="F405" s="87"/>
    </row>
    <row r="406" s="71" customFormat="1" ht="15.75" customHeight="1">
      <c r="C406" s="76"/>
      <c r="D406" s="76"/>
      <c r="E406" s="76"/>
      <c r="F406" s="87"/>
    </row>
    <row r="407" s="71" customFormat="1" ht="15.75" customHeight="1">
      <c r="C407" s="76"/>
      <c r="D407" s="76"/>
      <c r="E407" s="76"/>
      <c r="F407" s="87"/>
    </row>
    <row r="408" s="71" customFormat="1" ht="15.75" customHeight="1">
      <c r="C408" s="76"/>
      <c r="D408" s="76"/>
      <c r="E408" s="76"/>
      <c r="F408" s="87"/>
    </row>
    <row r="409" s="71" customFormat="1" ht="15.75" customHeight="1">
      <c r="C409" s="76"/>
      <c r="D409" s="76"/>
      <c r="E409" s="76"/>
      <c r="F409" s="87"/>
    </row>
    <row r="410" s="71" customFormat="1" ht="15.75" customHeight="1">
      <c r="C410" s="76"/>
      <c r="D410" s="76"/>
      <c r="E410" s="76"/>
      <c r="F410" s="87"/>
    </row>
    <row r="411" s="71" customFormat="1" ht="15.75" customHeight="1">
      <c r="C411" s="76"/>
      <c r="D411" s="76"/>
      <c r="E411" s="76"/>
      <c r="F411" s="87"/>
    </row>
    <row r="412" s="71" customFormat="1" ht="15.75" customHeight="1">
      <c r="C412" s="76"/>
      <c r="D412" s="76"/>
      <c r="E412" s="76"/>
      <c r="F412" s="87"/>
    </row>
    <row r="413" s="71" customFormat="1" ht="15.75" customHeight="1">
      <c r="C413" s="76"/>
      <c r="D413" s="76"/>
      <c r="E413" s="76"/>
      <c r="F413" s="87"/>
    </row>
    <row r="414" s="71" customFormat="1" ht="15.75" customHeight="1">
      <c r="C414" s="76"/>
      <c r="D414" s="76"/>
      <c r="E414" s="76"/>
      <c r="F414" s="87"/>
    </row>
    <row r="415" s="71" customFormat="1" ht="15.75" customHeight="1">
      <c r="C415" s="76"/>
      <c r="D415" s="76"/>
      <c r="E415" s="76"/>
      <c r="F415" s="87"/>
    </row>
    <row r="416" s="71" customFormat="1" ht="15.75" customHeight="1">
      <c r="C416" s="76"/>
      <c r="D416" s="76"/>
      <c r="E416" s="76"/>
      <c r="F416" s="87"/>
    </row>
    <row r="417" s="71" customFormat="1" ht="15.75" customHeight="1">
      <c r="C417" s="76"/>
      <c r="D417" s="76"/>
      <c r="E417" s="76"/>
      <c r="F417" s="87"/>
    </row>
    <row r="418" s="71" customFormat="1" ht="15.75" customHeight="1">
      <c r="C418" s="76"/>
      <c r="D418" s="76"/>
      <c r="E418" s="76"/>
      <c r="F418" s="87"/>
    </row>
    <row r="419" s="71" customFormat="1" ht="15.75" customHeight="1">
      <c r="C419" s="76"/>
      <c r="D419" s="76"/>
      <c r="E419" s="76"/>
      <c r="F419" s="87"/>
    </row>
    <row r="420" s="71" customFormat="1" ht="15.75" customHeight="1">
      <c r="C420" s="76"/>
      <c r="D420" s="76"/>
      <c r="E420" s="76"/>
      <c r="F420" s="87"/>
    </row>
    <row r="421" s="71" customFormat="1" ht="15.75" customHeight="1">
      <c r="C421" s="76"/>
      <c r="D421" s="76"/>
      <c r="E421" s="76"/>
      <c r="F421" s="87"/>
    </row>
    <row r="422" s="71" customFormat="1" ht="15.75" customHeight="1">
      <c r="C422" s="76"/>
      <c r="D422" s="76"/>
      <c r="E422" s="76"/>
      <c r="F422" s="87"/>
    </row>
    <row r="423" s="71" customFormat="1" ht="15.75" customHeight="1">
      <c r="C423" s="76"/>
      <c r="D423" s="76"/>
      <c r="E423" s="76"/>
      <c r="F423" s="87"/>
    </row>
    <row r="424" s="71" customFormat="1" ht="15.75" customHeight="1">
      <c r="C424" s="76"/>
      <c r="D424" s="76"/>
      <c r="E424" s="76"/>
      <c r="F424" s="87"/>
    </row>
    <row r="425" s="71" customFormat="1" ht="15.75" customHeight="1">
      <c r="C425" s="76"/>
      <c r="D425" s="76"/>
      <c r="E425" s="76"/>
      <c r="F425" s="87"/>
    </row>
    <row r="426" s="71" customFormat="1" ht="15.75" customHeight="1">
      <c r="C426" s="76"/>
      <c r="D426" s="76"/>
      <c r="E426" s="76"/>
      <c r="F426" s="87"/>
    </row>
    <row r="427" s="71" customFormat="1" ht="15.75" customHeight="1">
      <c r="C427" s="76"/>
      <c r="D427" s="76"/>
      <c r="E427" s="76"/>
      <c r="F427" s="87"/>
    </row>
    <row r="428" s="71" customFormat="1" ht="15.75" customHeight="1">
      <c r="C428" s="76"/>
      <c r="D428" s="76"/>
      <c r="E428" s="76"/>
      <c r="F428" s="87"/>
    </row>
    <row r="429" s="71" customFormat="1" ht="15.75" customHeight="1">
      <c r="C429" s="76"/>
      <c r="D429" s="76"/>
      <c r="E429" s="76"/>
      <c r="F429" s="87"/>
    </row>
    <row r="430" s="71" customFormat="1" ht="15.75" customHeight="1">
      <c r="C430" s="76"/>
      <c r="D430" s="76"/>
      <c r="E430" s="76"/>
      <c r="F430" s="87"/>
    </row>
    <row r="431" s="71" customFormat="1" ht="15.75" customHeight="1">
      <c r="C431" s="76"/>
      <c r="D431" s="76"/>
      <c r="E431" s="76"/>
      <c r="F431" s="87"/>
    </row>
    <row r="432" s="71" customFormat="1" ht="15.75" customHeight="1">
      <c r="C432" s="76"/>
      <c r="D432" s="76"/>
      <c r="E432" s="76"/>
      <c r="F432" s="87"/>
    </row>
    <row r="433" s="71" customFormat="1" ht="15.75" customHeight="1">
      <c r="C433" s="76"/>
      <c r="D433" s="76"/>
      <c r="E433" s="76"/>
      <c r="F433" s="87"/>
    </row>
    <row r="434" s="71" customFormat="1" ht="15.75" customHeight="1">
      <c r="C434" s="76"/>
      <c r="D434" s="76"/>
      <c r="E434" s="76"/>
      <c r="F434" s="87"/>
    </row>
    <row r="435" s="71" customFormat="1" ht="15.75" customHeight="1">
      <c r="C435" s="76"/>
      <c r="D435" s="76"/>
      <c r="E435" s="76"/>
      <c r="F435" s="87"/>
    </row>
    <row r="436" s="71" customFormat="1" ht="15.75" customHeight="1">
      <c r="C436" s="76"/>
      <c r="D436" s="76"/>
      <c r="E436" s="76"/>
      <c r="F436" s="87"/>
    </row>
    <row r="437" s="71" customFormat="1" ht="15.75" customHeight="1">
      <c r="C437" s="76"/>
      <c r="D437" s="76"/>
      <c r="E437" s="76"/>
      <c r="F437" s="87"/>
    </row>
    <row r="438" s="71" customFormat="1" ht="15.75" customHeight="1">
      <c r="C438" s="76"/>
      <c r="D438" s="76"/>
      <c r="E438" s="76"/>
      <c r="F438" s="87"/>
    </row>
    <row r="439" s="71" customFormat="1" ht="15.75" customHeight="1">
      <c r="C439" s="76"/>
      <c r="D439" s="76"/>
      <c r="E439" s="76"/>
      <c r="F439" s="87"/>
    </row>
    <row r="440" s="71" customFormat="1" ht="15.75" customHeight="1">
      <c r="C440" s="76"/>
      <c r="D440" s="76"/>
      <c r="E440" s="76"/>
      <c r="F440" s="87"/>
    </row>
    <row r="441" s="71" customFormat="1" ht="15.75" customHeight="1">
      <c r="C441" s="76"/>
      <c r="D441" s="76"/>
      <c r="E441" s="76"/>
      <c r="F441" s="87"/>
    </row>
    <row r="442" s="71" customFormat="1" ht="15.75" customHeight="1">
      <c r="C442" s="76"/>
      <c r="D442" s="76"/>
      <c r="E442" s="76"/>
      <c r="F442" s="87"/>
    </row>
    <row r="443" s="71" customFormat="1" ht="15.75" customHeight="1">
      <c r="C443" s="76"/>
      <c r="D443" s="76"/>
      <c r="E443" s="76"/>
      <c r="F443" s="87"/>
    </row>
    <row r="444" s="71" customFormat="1" ht="15.75" customHeight="1">
      <c r="C444" s="76"/>
      <c r="D444" s="76"/>
      <c r="E444" s="76"/>
      <c r="F444" s="87"/>
    </row>
    <row r="445" s="71" customFormat="1" ht="15.75" customHeight="1">
      <c r="C445" s="76"/>
      <c r="D445" s="76"/>
      <c r="E445" s="76"/>
      <c r="F445" s="87"/>
    </row>
    <row r="446" s="71" customFormat="1" ht="15.75" customHeight="1">
      <c r="C446" s="76"/>
      <c r="D446" s="76"/>
      <c r="E446" s="76"/>
      <c r="F446" s="87"/>
    </row>
    <row r="447" s="71" customFormat="1" ht="15.75" customHeight="1">
      <c r="C447" s="76"/>
      <c r="D447" s="76"/>
      <c r="E447" s="76"/>
      <c r="F447" s="87"/>
    </row>
    <row r="448" s="71" customFormat="1" ht="15.75" customHeight="1">
      <c r="C448" s="76"/>
      <c r="D448" s="76"/>
      <c r="E448" s="76"/>
      <c r="F448" s="87"/>
    </row>
    <row r="449" s="71" customFormat="1" ht="15.75" customHeight="1">
      <c r="C449" s="76"/>
      <c r="D449" s="76"/>
      <c r="E449" s="76"/>
      <c r="F449" s="87"/>
    </row>
    <row r="450" s="71" customFormat="1" ht="15.75" customHeight="1">
      <c r="C450" s="76"/>
      <c r="D450" s="76"/>
      <c r="E450" s="76"/>
      <c r="F450" s="87"/>
    </row>
    <row r="451" s="71" customFormat="1" ht="15.75" customHeight="1">
      <c r="C451" s="76"/>
      <c r="D451" s="76"/>
      <c r="E451" s="76"/>
      <c r="F451" s="87"/>
    </row>
    <row r="452" s="71" customFormat="1" ht="15.75" customHeight="1">
      <c r="C452" s="76"/>
      <c r="D452" s="76"/>
      <c r="E452" s="76"/>
      <c r="F452" s="87"/>
    </row>
    <row r="453" s="71" customFormat="1" ht="15.75" customHeight="1">
      <c r="C453" s="76"/>
      <c r="D453" s="76"/>
      <c r="E453" s="76"/>
      <c r="F453" s="87"/>
    </row>
    <row r="454" s="71" customFormat="1" ht="15.75" customHeight="1">
      <c r="C454" s="76"/>
      <c r="D454" s="76"/>
      <c r="E454" s="76"/>
      <c r="F454" s="87"/>
    </row>
    <row r="455" s="71" customFormat="1" ht="15.75" customHeight="1">
      <c r="C455" s="76"/>
      <c r="D455" s="76"/>
      <c r="E455" s="76"/>
      <c r="F455" s="87"/>
    </row>
    <row r="456" s="71" customFormat="1" ht="15.75" customHeight="1">
      <c r="C456" s="76"/>
      <c r="D456" s="76"/>
      <c r="E456" s="76"/>
      <c r="F456" s="87"/>
    </row>
    <row r="457" s="71" customFormat="1" ht="15.75" customHeight="1">
      <c r="C457" s="76"/>
      <c r="D457" s="76"/>
      <c r="E457" s="76"/>
      <c r="F457" s="87"/>
    </row>
    <row r="458" s="71" customFormat="1" ht="15.75" customHeight="1">
      <c r="C458" s="76"/>
      <c r="D458" s="76"/>
      <c r="E458" s="76"/>
      <c r="F458" s="87"/>
    </row>
    <row r="459" s="71" customFormat="1" ht="15.75" customHeight="1">
      <c r="C459" s="76"/>
      <c r="D459" s="76"/>
      <c r="E459" s="76"/>
      <c r="F459" s="87"/>
    </row>
    <row r="460" s="71" customFormat="1" ht="15.75" customHeight="1">
      <c r="C460" s="76"/>
      <c r="D460" s="76"/>
      <c r="E460" s="76"/>
      <c r="F460" s="87"/>
    </row>
    <row r="461" s="71" customFormat="1" ht="15.75" customHeight="1">
      <c r="C461" s="76"/>
      <c r="D461" s="76"/>
      <c r="E461" s="76"/>
      <c r="F461" s="87"/>
    </row>
    <row r="462" s="71" customFormat="1" ht="15.75" customHeight="1">
      <c r="C462" s="76"/>
      <c r="D462" s="76"/>
      <c r="E462" s="76"/>
      <c r="F462" s="87"/>
    </row>
    <row r="463" s="71" customFormat="1" ht="15.75" customHeight="1">
      <c r="C463" s="76"/>
      <c r="D463" s="76"/>
      <c r="E463" s="76"/>
      <c r="F463" s="87"/>
    </row>
    <row r="464" s="71" customFormat="1" ht="15.75" customHeight="1">
      <c r="C464" s="76"/>
      <c r="D464" s="76"/>
      <c r="E464" s="76"/>
      <c r="F464" s="87"/>
    </row>
    <row r="465" s="71" customFormat="1" ht="15.75" customHeight="1">
      <c r="C465" s="76"/>
      <c r="D465" s="76"/>
      <c r="E465" s="76"/>
      <c r="F465" s="87"/>
    </row>
    <row r="466" s="71" customFormat="1" ht="15.75" customHeight="1">
      <c r="C466" s="76"/>
      <c r="D466" s="76"/>
      <c r="E466" s="76"/>
      <c r="F466" s="87"/>
    </row>
    <row r="467" s="71" customFormat="1" ht="15.75" customHeight="1">
      <c r="C467" s="76"/>
      <c r="D467" s="76"/>
      <c r="E467" s="76"/>
      <c r="F467" s="87"/>
    </row>
    <row r="468" s="71" customFormat="1" ht="15.75" customHeight="1">
      <c r="C468" s="76"/>
      <c r="D468" s="76"/>
      <c r="E468" s="76"/>
      <c r="F468" s="87"/>
    </row>
    <row r="469" s="71" customFormat="1" ht="15.75" customHeight="1">
      <c r="C469" s="76"/>
      <c r="D469" s="76"/>
      <c r="E469" s="76"/>
      <c r="F469" s="87"/>
    </row>
    <row r="470" s="71" customFormat="1" ht="15.75" customHeight="1">
      <c r="C470" s="76"/>
      <c r="D470" s="76"/>
      <c r="E470" s="76"/>
      <c r="F470" s="87"/>
    </row>
    <row r="471" s="71" customFormat="1" ht="15.75" customHeight="1">
      <c r="C471" s="76"/>
      <c r="D471" s="76"/>
      <c r="E471" s="76"/>
      <c r="F471" s="87"/>
    </row>
    <row r="472" s="71" customFormat="1" ht="15.75" customHeight="1">
      <c r="C472" s="76"/>
      <c r="D472" s="76"/>
      <c r="E472" s="76"/>
      <c r="F472" s="87"/>
    </row>
    <row r="473" s="71" customFormat="1" ht="15.75" customHeight="1">
      <c r="C473" s="76"/>
      <c r="D473" s="76"/>
      <c r="E473" s="76"/>
      <c r="F473" s="87"/>
    </row>
    <row r="474" s="71" customFormat="1" ht="15.75" customHeight="1">
      <c r="C474" s="76"/>
      <c r="D474" s="76"/>
      <c r="E474" s="76"/>
      <c r="F474" s="87"/>
    </row>
    <row r="475" s="71" customFormat="1" ht="15.75" customHeight="1">
      <c r="C475" s="76"/>
      <c r="D475" s="76"/>
      <c r="E475" s="76"/>
      <c r="F475" s="87"/>
    </row>
    <row r="476" s="71" customFormat="1" ht="15.75" customHeight="1">
      <c r="C476" s="76"/>
      <c r="D476" s="76"/>
      <c r="E476" s="76"/>
      <c r="F476" s="87"/>
    </row>
    <row r="477" s="71" customFormat="1" ht="15.75" customHeight="1">
      <c r="C477" s="76"/>
      <c r="D477" s="76"/>
      <c r="E477" s="76"/>
      <c r="F477" s="87"/>
    </row>
    <row r="478" s="71" customFormat="1" ht="15.75" customHeight="1">
      <c r="C478" s="76"/>
      <c r="D478" s="76"/>
      <c r="E478" s="76"/>
      <c r="F478" s="87"/>
    </row>
    <row r="479" s="71" customFormat="1" ht="15.75" customHeight="1">
      <c r="C479" s="76"/>
      <c r="D479" s="76"/>
      <c r="E479" s="76"/>
      <c r="F479" s="87"/>
    </row>
    <row r="480" s="71" customFormat="1" ht="15.75" customHeight="1">
      <c r="C480" s="76"/>
      <c r="D480" s="76"/>
      <c r="E480" s="76"/>
      <c r="F480" s="87"/>
    </row>
    <row r="481" s="71" customFormat="1" ht="15.75" customHeight="1">
      <c r="C481" s="76"/>
      <c r="D481" s="76"/>
      <c r="E481" s="76"/>
      <c r="F481" s="87"/>
    </row>
    <row r="482" s="71" customFormat="1" ht="15.75" customHeight="1">
      <c r="C482" s="76"/>
      <c r="D482" s="76"/>
      <c r="E482" s="76"/>
      <c r="F482" s="87"/>
    </row>
    <row r="483" s="71" customFormat="1" ht="15.75" customHeight="1">
      <c r="C483" s="76"/>
      <c r="D483" s="76"/>
      <c r="E483" s="76"/>
      <c r="F483" s="87"/>
    </row>
    <row r="484" s="71" customFormat="1" ht="15.75" customHeight="1">
      <c r="C484" s="76"/>
      <c r="D484" s="76"/>
      <c r="E484" s="76"/>
      <c r="F484" s="87"/>
    </row>
    <row r="485" s="71" customFormat="1" ht="15.75" customHeight="1">
      <c r="C485" s="76"/>
      <c r="D485" s="76"/>
      <c r="E485" s="76"/>
      <c r="F485" s="87"/>
    </row>
    <row r="486" s="71" customFormat="1" ht="15.75" customHeight="1">
      <c r="C486" s="76"/>
      <c r="D486" s="76"/>
      <c r="E486" s="76"/>
      <c r="F486" s="87"/>
    </row>
    <row r="487" s="71" customFormat="1" ht="15.75" customHeight="1">
      <c r="C487" s="76"/>
      <c r="D487" s="76"/>
      <c r="E487" s="76"/>
      <c r="F487" s="87"/>
    </row>
    <row r="488" s="71" customFormat="1" ht="15.75" customHeight="1">
      <c r="C488" s="76"/>
      <c r="D488" s="76"/>
      <c r="E488" s="76"/>
      <c r="F488" s="87"/>
    </row>
    <row r="489" s="71" customFormat="1" ht="15.75" customHeight="1">
      <c r="C489" s="76"/>
      <c r="D489" s="76"/>
      <c r="E489" s="76"/>
      <c r="F489" s="87"/>
    </row>
    <row r="490" s="71" customFormat="1" ht="15.75" customHeight="1">
      <c r="C490" s="76"/>
      <c r="D490" s="76"/>
      <c r="E490" s="76"/>
      <c r="F490" s="87"/>
    </row>
    <row r="491" s="71" customFormat="1" ht="15.75" customHeight="1">
      <c r="C491" s="76"/>
      <c r="D491" s="76"/>
      <c r="E491" s="76"/>
      <c r="F491" s="87"/>
    </row>
    <row r="492" s="71" customFormat="1" ht="15.75" customHeight="1">
      <c r="C492" s="76"/>
      <c r="D492" s="76"/>
      <c r="E492" s="76"/>
      <c r="F492" s="87"/>
    </row>
    <row r="493" s="71" customFormat="1" ht="15.75" customHeight="1">
      <c r="C493" s="76"/>
      <c r="D493" s="76"/>
      <c r="E493" s="76"/>
      <c r="F493" s="87"/>
    </row>
    <row r="494" s="71" customFormat="1" ht="15.75" customHeight="1">
      <c r="C494" s="76"/>
      <c r="D494" s="76"/>
      <c r="E494" s="76"/>
      <c r="F494" s="87"/>
    </row>
    <row r="495" s="71" customFormat="1" ht="15.75" customHeight="1">
      <c r="C495" s="76"/>
      <c r="D495" s="76"/>
      <c r="E495" s="76"/>
      <c r="F495" s="87"/>
    </row>
    <row r="496" s="71" customFormat="1" ht="15.75" customHeight="1">
      <c r="C496" s="76"/>
      <c r="D496" s="76"/>
      <c r="E496" s="76"/>
      <c r="F496" s="87"/>
    </row>
    <row r="497" s="71" customFormat="1" ht="15.75" customHeight="1">
      <c r="C497" s="76"/>
      <c r="D497" s="76"/>
      <c r="E497" s="76"/>
      <c r="F497" s="87"/>
    </row>
    <row r="498" s="71" customFormat="1" ht="15.75" customHeight="1">
      <c r="C498" s="76"/>
      <c r="D498" s="76"/>
      <c r="E498" s="76"/>
      <c r="F498" s="87"/>
    </row>
    <row r="499" s="71" customFormat="1" ht="15.75" customHeight="1">
      <c r="C499" s="76"/>
      <c r="D499" s="76"/>
      <c r="E499" s="76"/>
      <c r="F499" s="87"/>
    </row>
    <row r="500" s="71" customFormat="1" ht="15.75" customHeight="1">
      <c r="C500" s="76"/>
      <c r="D500" s="76"/>
      <c r="E500" s="76"/>
      <c r="F500" s="87"/>
    </row>
    <row r="501" s="71" customFormat="1" ht="15.75" customHeight="1">
      <c r="C501" s="76"/>
      <c r="D501" s="76"/>
      <c r="E501" s="76"/>
      <c r="F501" s="87"/>
    </row>
    <row r="502" s="71" customFormat="1" ht="15.75" customHeight="1">
      <c r="C502" s="76"/>
      <c r="D502" s="76"/>
      <c r="E502" s="76"/>
      <c r="F502" s="87"/>
    </row>
    <row r="503" s="71" customFormat="1" ht="15.75" customHeight="1">
      <c r="C503" s="76"/>
      <c r="D503" s="76"/>
      <c r="E503" s="76"/>
      <c r="F503" s="87"/>
    </row>
    <row r="504" s="71" customFormat="1" ht="15.75" customHeight="1">
      <c r="C504" s="76"/>
      <c r="D504" s="76"/>
      <c r="E504" s="76"/>
      <c r="F504" s="87"/>
    </row>
    <row r="505" s="71" customFormat="1" ht="15.75" customHeight="1">
      <c r="C505" s="76"/>
      <c r="D505" s="76"/>
      <c r="E505" s="76"/>
      <c r="F505" s="87"/>
    </row>
    <row r="506" s="71" customFormat="1" ht="15.75" customHeight="1">
      <c r="C506" s="76"/>
      <c r="D506" s="76"/>
      <c r="E506" s="76"/>
      <c r="F506" s="87"/>
    </row>
    <row r="507" s="71" customFormat="1" ht="15.75" customHeight="1">
      <c r="C507" s="76"/>
      <c r="D507" s="76"/>
      <c r="E507" s="76"/>
      <c r="F507" s="87"/>
    </row>
    <row r="508" s="71" customFormat="1" ht="15.75" customHeight="1">
      <c r="C508" s="76"/>
      <c r="D508" s="76"/>
      <c r="E508" s="76"/>
      <c r="F508" s="87"/>
    </row>
    <row r="509" s="71" customFormat="1" ht="15.75" customHeight="1">
      <c r="C509" s="76"/>
      <c r="D509" s="76"/>
      <c r="E509" s="76"/>
      <c r="F509" s="87"/>
    </row>
    <row r="510" s="71" customFormat="1" ht="15.75" customHeight="1">
      <c r="C510" s="76"/>
      <c r="D510" s="76"/>
      <c r="E510" s="76"/>
      <c r="F510" s="87"/>
    </row>
    <row r="511" s="71" customFormat="1" ht="15.75" customHeight="1">
      <c r="C511" s="76"/>
      <c r="D511" s="76"/>
      <c r="E511" s="76"/>
      <c r="F511" s="87"/>
    </row>
    <row r="512" s="71" customFormat="1" ht="15.75" customHeight="1">
      <c r="C512" s="76"/>
      <c r="D512" s="76"/>
      <c r="E512" s="76"/>
      <c r="F512" s="87"/>
    </row>
    <row r="513" s="71" customFormat="1" ht="15.75" customHeight="1">
      <c r="C513" s="76"/>
      <c r="D513" s="76"/>
      <c r="E513" s="76"/>
      <c r="F513" s="87"/>
    </row>
    <row r="514" s="71" customFormat="1" ht="15.75" customHeight="1">
      <c r="C514" s="76"/>
      <c r="D514" s="76"/>
      <c r="E514" s="76"/>
      <c r="F514" s="87"/>
    </row>
    <row r="515" s="71" customFormat="1" ht="15.75" customHeight="1">
      <c r="C515" s="76"/>
      <c r="D515" s="76"/>
      <c r="E515" s="76"/>
      <c r="F515" s="87"/>
    </row>
    <row r="516" s="71" customFormat="1" ht="15.75" customHeight="1">
      <c r="C516" s="76"/>
      <c r="D516" s="76"/>
      <c r="E516" s="76"/>
      <c r="F516" s="87"/>
    </row>
    <row r="517" s="71" customFormat="1" ht="15.75" customHeight="1">
      <c r="C517" s="76"/>
      <c r="D517" s="76"/>
      <c r="E517" s="76"/>
      <c r="F517" s="87"/>
    </row>
    <row r="518" s="71" customFormat="1" ht="15.75" customHeight="1">
      <c r="C518" s="76"/>
      <c r="D518" s="76"/>
      <c r="E518" s="76"/>
      <c r="F518" s="87"/>
    </row>
    <row r="519" s="71" customFormat="1" ht="15.75" customHeight="1">
      <c r="C519" s="76"/>
      <c r="D519" s="76"/>
      <c r="E519" s="76"/>
      <c r="F519" s="87"/>
    </row>
    <row r="520" s="71" customFormat="1" ht="15.75" customHeight="1">
      <c r="C520" s="76"/>
      <c r="D520" s="76"/>
      <c r="E520" s="76"/>
      <c r="F520" s="87"/>
    </row>
    <row r="521" s="71" customFormat="1" ht="15.75" customHeight="1">
      <c r="C521" s="76"/>
      <c r="D521" s="76"/>
      <c r="E521" s="76"/>
      <c r="F521" s="87"/>
    </row>
    <row r="522" s="71" customFormat="1" ht="15.75" customHeight="1">
      <c r="C522" s="76"/>
      <c r="D522" s="76"/>
      <c r="E522" s="76"/>
      <c r="F522" s="87"/>
    </row>
    <row r="523" s="71" customFormat="1" ht="15.75" customHeight="1">
      <c r="C523" s="76"/>
      <c r="D523" s="76"/>
      <c r="E523" s="76"/>
      <c r="F523" s="87"/>
    </row>
    <row r="524" s="71" customFormat="1" ht="15.75" customHeight="1">
      <c r="C524" s="76"/>
      <c r="D524" s="76"/>
      <c r="E524" s="76"/>
      <c r="F524" s="87"/>
    </row>
    <row r="525" s="71" customFormat="1" ht="15.75" customHeight="1">
      <c r="C525" s="76"/>
      <c r="D525" s="76"/>
      <c r="E525" s="76"/>
      <c r="F525" s="87"/>
    </row>
    <row r="526" s="71" customFormat="1" ht="15.75" customHeight="1">
      <c r="C526" s="76"/>
      <c r="D526" s="76"/>
      <c r="E526" s="76"/>
      <c r="F526" s="87"/>
    </row>
    <row r="527" s="71" customFormat="1" ht="15.75" customHeight="1">
      <c r="C527" s="76"/>
      <c r="D527" s="76"/>
      <c r="E527" s="76"/>
      <c r="F527" s="87"/>
    </row>
    <row r="528" s="71" customFormat="1" ht="15.75" customHeight="1">
      <c r="C528" s="76"/>
      <c r="D528" s="76"/>
      <c r="E528" s="76"/>
      <c r="F528" s="87"/>
    </row>
    <row r="529" s="71" customFormat="1" ht="15.75" customHeight="1">
      <c r="C529" s="76"/>
      <c r="D529" s="76"/>
      <c r="E529" s="76"/>
      <c r="F529" s="87"/>
    </row>
    <row r="530" s="71" customFormat="1" ht="15.75" customHeight="1">
      <c r="C530" s="76"/>
      <c r="D530" s="76"/>
      <c r="E530" s="76"/>
      <c r="F530" s="87"/>
    </row>
    <row r="531" s="71" customFormat="1" ht="15.75" customHeight="1">
      <c r="C531" s="76"/>
      <c r="D531" s="76"/>
      <c r="E531" s="76"/>
      <c r="F531" s="87"/>
    </row>
    <row r="532" s="71" customFormat="1" ht="15.75" customHeight="1">
      <c r="C532" s="76"/>
      <c r="D532" s="76"/>
      <c r="E532" s="76"/>
      <c r="F532" s="87"/>
    </row>
    <row r="533" s="71" customFormat="1" ht="15.75" customHeight="1">
      <c r="C533" s="76"/>
      <c r="D533" s="76"/>
      <c r="E533" s="76"/>
      <c r="F533" s="87"/>
    </row>
    <row r="534" s="71" customFormat="1" ht="15.75" customHeight="1">
      <c r="C534" s="76"/>
      <c r="D534" s="76"/>
      <c r="E534" s="76"/>
      <c r="F534" s="87"/>
    </row>
    <row r="535" s="71" customFormat="1" ht="15.75" customHeight="1">
      <c r="C535" s="76"/>
      <c r="D535" s="76"/>
      <c r="E535" s="76"/>
      <c r="F535" s="87"/>
    </row>
    <row r="536" s="71" customFormat="1" ht="15.75" customHeight="1">
      <c r="C536" s="76"/>
      <c r="D536" s="76"/>
      <c r="E536" s="76"/>
      <c r="F536" s="87"/>
    </row>
    <row r="537" s="71" customFormat="1" ht="15.75" customHeight="1">
      <c r="C537" s="76"/>
      <c r="D537" s="76"/>
      <c r="E537" s="76"/>
      <c r="F537" s="87"/>
    </row>
    <row r="538" s="71" customFormat="1" ht="15.75" customHeight="1">
      <c r="C538" s="76"/>
      <c r="D538" s="76"/>
      <c r="E538" s="76"/>
      <c r="F538" s="87"/>
    </row>
    <row r="539" s="71" customFormat="1" ht="15.75" customHeight="1">
      <c r="C539" s="76"/>
      <c r="D539" s="76"/>
      <c r="E539" s="76"/>
      <c r="F539" s="87"/>
    </row>
    <row r="540" s="71" customFormat="1" ht="15.75" customHeight="1">
      <c r="C540" s="76"/>
      <c r="D540" s="76"/>
      <c r="E540" s="76"/>
      <c r="F540" s="87"/>
    </row>
    <row r="541" s="71" customFormat="1" ht="15.75" customHeight="1">
      <c r="C541" s="76"/>
      <c r="D541" s="76"/>
      <c r="E541" s="76"/>
      <c r="F541" s="87"/>
    </row>
    <row r="542" s="71" customFormat="1" ht="15.75" customHeight="1">
      <c r="C542" s="76"/>
      <c r="D542" s="76"/>
      <c r="E542" s="76"/>
      <c r="F542" s="87"/>
    </row>
    <row r="543" s="71" customFormat="1" ht="15.75" customHeight="1">
      <c r="C543" s="76"/>
      <c r="D543" s="76"/>
      <c r="E543" s="76"/>
      <c r="F543" s="87"/>
    </row>
    <row r="544" s="71" customFormat="1" ht="15.75" customHeight="1">
      <c r="C544" s="76"/>
      <c r="D544" s="76"/>
      <c r="E544" s="76"/>
      <c r="F544" s="87"/>
    </row>
    <row r="545" s="71" customFormat="1" ht="15.75" customHeight="1">
      <c r="C545" s="76"/>
      <c r="D545" s="76"/>
      <c r="E545" s="76"/>
      <c r="F545" s="87"/>
    </row>
    <row r="546" s="71" customFormat="1" ht="15.75" customHeight="1">
      <c r="C546" s="76"/>
      <c r="D546" s="76"/>
      <c r="E546" s="76"/>
      <c r="F546" s="87"/>
    </row>
    <row r="547" s="71" customFormat="1" ht="15.75" customHeight="1">
      <c r="C547" s="76"/>
      <c r="D547" s="76"/>
      <c r="E547" s="76"/>
      <c r="F547" s="87"/>
    </row>
    <row r="548" s="71" customFormat="1" ht="15.75" customHeight="1">
      <c r="C548" s="76"/>
      <c r="D548" s="76"/>
      <c r="E548" s="76"/>
      <c r="F548" s="87"/>
    </row>
    <row r="549" s="71" customFormat="1" ht="15.75" customHeight="1">
      <c r="C549" s="76"/>
      <c r="D549" s="76"/>
      <c r="E549" s="76"/>
      <c r="F549" s="87"/>
    </row>
    <row r="550" s="71" customFormat="1" ht="15.75" customHeight="1">
      <c r="C550" s="76"/>
      <c r="D550" s="76"/>
      <c r="E550" s="76"/>
      <c r="F550" s="87"/>
    </row>
    <row r="551" s="71" customFormat="1" ht="15.75" customHeight="1">
      <c r="C551" s="76"/>
      <c r="D551" s="76"/>
      <c r="E551" s="76"/>
      <c r="F551" s="87"/>
    </row>
    <row r="552" s="71" customFormat="1" ht="15.75" customHeight="1">
      <c r="C552" s="76"/>
      <c r="D552" s="76"/>
      <c r="E552" s="76"/>
      <c r="F552" s="87"/>
    </row>
    <row r="553" s="71" customFormat="1" ht="15.75" customHeight="1">
      <c r="C553" s="76"/>
      <c r="D553" s="76"/>
      <c r="E553" s="76"/>
      <c r="F553" s="87"/>
    </row>
    <row r="554" s="71" customFormat="1" ht="15.75" customHeight="1">
      <c r="C554" s="76"/>
      <c r="D554" s="76"/>
      <c r="E554" s="76"/>
      <c r="F554" s="87"/>
    </row>
    <row r="555" s="71" customFormat="1" ht="15.75" customHeight="1">
      <c r="C555" s="76"/>
      <c r="D555" s="76"/>
      <c r="E555" s="76"/>
      <c r="F555" s="87"/>
    </row>
    <row r="556" s="71" customFormat="1" ht="15.75" customHeight="1">
      <c r="C556" s="76"/>
      <c r="D556" s="76"/>
      <c r="E556" s="76"/>
      <c r="F556" s="87"/>
    </row>
    <row r="557" s="71" customFormat="1" ht="15.75" customHeight="1">
      <c r="C557" s="76"/>
      <c r="D557" s="76"/>
      <c r="E557" s="76"/>
      <c r="F557" s="87"/>
    </row>
  </sheetData>
  <mergeCells count="2">
    <mergeCell ref="A2:F2"/>
    <mergeCell ref="C3:F3"/>
  </mergeCells>
  <printOptions headings="0" gridLines="0"/>
  <pageMargins left="0.59027799999999997" right="0.59027799999999997" top="0.78680600000000001" bottom="0.59027799999999997" header="0.314583" footer="0.39305599999999996"/>
  <pageSetup paperSize="9" scale="96" firstPageNumber="31"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zoomScale="100" workbookViewId="0">
      <selection activeCell="A1" activeCellId="0" sqref="1:1048576"/>
    </sheetView>
  </sheetViews>
  <sheetFormatPr baseColWidth="8" defaultColWidth="13.25" defaultRowHeight="15" customHeight="1"/>
  <cols>
    <col customWidth="1" min="1" max="1" style="30" width="7.875"/>
    <col customWidth="1" min="2" max="2" style="98" width="44.125"/>
    <col customWidth="1" min="3" max="3" style="99" width="9.25"/>
    <col customWidth="1" min="4" max="4" style="30" width="11.375"/>
    <col customWidth="1" min="5" max="5" style="30" width="10.25"/>
    <col customWidth="1" min="6" max="6" style="30" width="19.25"/>
    <col customWidth="1" min="7" max="257" style="30" width="13.25"/>
  </cols>
  <sheetData>
    <row r="1" s="30" customFormat="1" ht="29.100000000000001" customHeight="1">
      <c r="A1" s="32" t="s">
        <v>707</v>
      </c>
      <c r="B1" s="100"/>
      <c r="C1" s="99"/>
    </row>
    <row r="2" s="30" customFormat="1" ht="24">
      <c r="A2" s="101" t="s">
        <v>708</v>
      </c>
      <c r="B2" s="102"/>
      <c r="C2" s="101"/>
      <c r="D2" s="101"/>
      <c r="E2" s="101"/>
      <c r="F2" s="101"/>
    </row>
    <row r="3" s="5" customFormat="1" ht="19.5" customHeight="1">
      <c r="B3" s="103"/>
      <c r="C3" s="104"/>
      <c r="D3" s="104"/>
      <c r="E3" s="104"/>
      <c r="F3" s="105" t="s">
        <v>570</v>
      </c>
    </row>
    <row r="4" s="106" customFormat="1" ht="30" customHeight="1">
      <c r="A4" s="107" t="s">
        <v>709</v>
      </c>
      <c r="B4" s="108" t="s">
        <v>710</v>
      </c>
      <c r="C4" s="109" t="s">
        <v>622</v>
      </c>
      <c r="D4" s="107" t="s">
        <v>623</v>
      </c>
      <c r="E4" s="107" t="s">
        <v>125</v>
      </c>
      <c r="F4" s="107" t="s">
        <v>711</v>
      </c>
    </row>
    <row r="5" s="5" customFormat="1" ht="30" customHeight="1">
      <c r="A5" s="110"/>
      <c r="B5" s="110" t="s">
        <v>712</v>
      </c>
      <c r="C5" s="111">
        <f>XFD6+XFD11+XFD16+XFD25</f>
        <v>64483</v>
      </c>
      <c r="D5" s="111">
        <f>XFD6+XFD11+XFD16+XFD25</f>
        <v>62033</v>
      </c>
      <c r="E5" s="112">
        <f>XFD6+XFD11+XFD16+XFD25</f>
        <v>-2450</v>
      </c>
      <c r="F5" s="112"/>
    </row>
    <row r="6" s="5" customFormat="1" ht="55" customHeight="1">
      <c r="A6" s="16">
        <v>10202</v>
      </c>
      <c r="B6" s="19" t="s">
        <v>713</v>
      </c>
      <c r="C6" s="113">
        <v>1805</v>
      </c>
      <c r="D6" s="8">
        <v>1626</v>
      </c>
      <c r="E6" s="8">
        <f t="shared" ref="E6:E12" si="110">SUM(XFD6-XFD6)</f>
        <v>-179</v>
      </c>
      <c r="F6" s="16"/>
    </row>
    <row r="7" s="5" customFormat="1" ht="22" customHeight="1">
      <c r="A7" s="16">
        <v>1200201</v>
      </c>
      <c r="B7" s="19" t="s">
        <v>714</v>
      </c>
      <c r="C7" s="114">
        <v>1709</v>
      </c>
      <c r="D7" s="8">
        <v>1530</v>
      </c>
      <c r="E7" s="8">
        <f t="shared" si="110"/>
        <v>-179</v>
      </c>
      <c r="F7" s="8"/>
    </row>
    <row r="8" s="5" customFormat="1" ht="22" customHeight="1">
      <c r="A8" s="16">
        <v>1200202</v>
      </c>
      <c r="B8" s="19" t="s">
        <v>715</v>
      </c>
      <c r="C8" s="114"/>
      <c r="D8" s="8"/>
      <c r="E8" s="8"/>
      <c r="F8" s="8"/>
    </row>
    <row r="9" s="5" customFormat="1" ht="22" customHeight="1">
      <c r="A9" s="16">
        <v>1200203</v>
      </c>
      <c r="B9" s="19" t="s">
        <v>716</v>
      </c>
      <c r="C9" s="114">
        <v>16</v>
      </c>
      <c r="D9" s="8">
        <v>16</v>
      </c>
      <c r="E9" s="8">
        <v>0</v>
      </c>
      <c r="F9" s="8"/>
    </row>
    <row r="10" s="5" customFormat="1" ht="22" customHeight="1">
      <c r="A10" s="16">
        <v>1020299</v>
      </c>
      <c r="B10" s="19" t="s">
        <v>717</v>
      </c>
      <c r="C10" s="114"/>
      <c r="D10" s="8"/>
      <c r="E10" s="8"/>
      <c r="F10" s="8"/>
    </row>
    <row r="11" s="5" customFormat="1" ht="22" customHeight="1">
      <c r="A11" s="16">
        <v>10203</v>
      </c>
      <c r="B11" s="19" t="s">
        <v>718</v>
      </c>
      <c r="C11" s="115">
        <v>27246</v>
      </c>
      <c r="D11" s="115">
        <v>27246</v>
      </c>
      <c r="E11" s="8">
        <f t="shared" si="110"/>
        <v>0</v>
      </c>
      <c r="F11" s="8"/>
    </row>
    <row r="12" s="5" customFormat="1" ht="22" customHeight="1">
      <c r="A12" s="16">
        <v>1020301</v>
      </c>
      <c r="B12" s="19" t="s">
        <v>719</v>
      </c>
      <c r="C12" s="116">
        <v>26201</v>
      </c>
      <c r="D12" s="116">
        <v>26201</v>
      </c>
      <c r="E12" s="8">
        <f t="shared" si="110"/>
        <v>0</v>
      </c>
      <c r="F12" s="8"/>
    </row>
    <row r="13" s="5" customFormat="1" ht="22" customHeight="1">
      <c r="A13" s="16">
        <v>1020302</v>
      </c>
      <c r="B13" s="19" t="s">
        <v>720</v>
      </c>
      <c r="C13" s="114"/>
      <c r="D13" s="114"/>
      <c r="E13" s="8"/>
      <c r="F13" s="8"/>
    </row>
    <row r="14" s="5" customFormat="1" ht="22" customHeight="1">
      <c r="A14" s="16">
        <v>1020303</v>
      </c>
      <c r="B14" s="19" t="s">
        <v>721</v>
      </c>
      <c r="C14" s="114">
        <v>1004</v>
      </c>
      <c r="D14" s="114">
        <v>1004</v>
      </c>
      <c r="E14" s="8">
        <f t="shared" ref="E14:E29" si="111">SUM(XFD14-XFD14)</f>
        <v>0</v>
      </c>
      <c r="F14" s="8"/>
    </row>
    <row r="15" s="5" customFormat="1" ht="22" customHeight="1">
      <c r="A15" s="16">
        <v>1101603</v>
      </c>
      <c r="B15" s="19" t="s">
        <v>722</v>
      </c>
      <c r="C15" s="114">
        <v>41</v>
      </c>
      <c r="D15" s="114">
        <v>41</v>
      </c>
      <c r="E15" s="8">
        <f t="shared" si="111"/>
        <v>0</v>
      </c>
      <c r="F15" s="8"/>
    </row>
    <row r="16" s="5" customFormat="1" ht="37" customHeight="1">
      <c r="A16" s="16">
        <v>10204</v>
      </c>
      <c r="B16" s="19" t="s">
        <v>723</v>
      </c>
      <c r="C16" s="114">
        <f>XFD17+XFD19</f>
        <v>866</v>
      </c>
      <c r="D16" s="8">
        <v>538</v>
      </c>
      <c r="E16" s="8">
        <f t="shared" si="111"/>
        <v>-328</v>
      </c>
      <c r="F16" s="16"/>
    </row>
    <row r="17" s="5" customFormat="1" ht="22" customHeight="1">
      <c r="A17" s="16">
        <v>1020401</v>
      </c>
      <c r="B17" s="19" t="s">
        <v>724</v>
      </c>
      <c r="C17" s="114">
        <v>762</v>
      </c>
      <c r="D17" s="8">
        <v>434</v>
      </c>
      <c r="E17" s="8">
        <f t="shared" si="111"/>
        <v>-328</v>
      </c>
      <c r="F17" s="8"/>
    </row>
    <row r="18" s="5" customFormat="1" ht="22" customHeight="1">
      <c r="A18" s="16">
        <v>1020402</v>
      </c>
      <c r="B18" s="19" t="s">
        <v>725</v>
      </c>
      <c r="C18" s="114"/>
      <c r="D18" s="8"/>
      <c r="E18" s="8"/>
      <c r="F18" s="8"/>
    </row>
    <row r="19" s="5" customFormat="1" ht="22" customHeight="1">
      <c r="A19" s="16">
        <v>1020403</v>
      </c>
      <c r="B19" s="19" t="s">
        <v>726</v>
      </c>
      <c r="C19" s="114">
        <v>104</v>
      </c>
      <c r="D19" s="8">
        <v>104</v>
      </c>
      <c r="E19" s="8">
        <f t="shared" si="111"/>
        <v>0</v>
      </c>
      <c r="F19" s="8"/>
    </row>
    <row r="20" s="5" customFormat="1" ht="22" customHeight="1">
      <c r="A20" s="16"/>
      <c r="B20" s="19" t="s">
        <v>727</v>
      </c>
      <c r="C20" s="114"/>
      <c r="D20" s="8"/>
      <c r="E20" s="8"/>
      <c r="F20" s="8"/>
    </row>
    <row r="21" s="5" customFormat="1" ht="22" customHeight="1">
      <c r="A21" s="16">
        <v>10210</v>
      </c>
      <c r="B21" s="19" t="s">
        <v>728</v>
      </c>
      <c r="C21" s="117"/>
      <c r="D21" s="8"/>
      <c r="E21" s="8"/>
      <c r="F21" s="8"/>
    </row>
    <row r="22" s="5" customFormat="1" ht="22" customHeight="1">
      <c r="A22" s="16">
        <v>1021001</v>
      </c>
      <c r="B22" s="19" t="s">
        <v>729</v>
      </c>
      <c r="C22" s="117"/>
      <c r="D22" s="8"/>
      <c r="E22" s="8"/>
      <c r="F22" s="8"/>
    </row>
    <row r="23" s="5" customFormat="1" ht="22" customHeight="1">
      <c r="A23" s="16">
        <v>1021002</v>
      </c>
      <c r="B23" s="19" t="s">
        <v>730</v>
      </c>
      <c r="C23" s="117"/>
      <c r="D23" s="8"/>
      <c r="E23" s="8"/>
      <c r="F23" s="8"/>
    </row>
    <row r="24" s="5" customFormat="1" ht="22" customHeight="1">
      <c r="A24" s="16">
        <v>1021003</v>
      </c>
      <c r="B24" s="19" t="s">
        <v>731</v>
      </c>
      <c r="C24" s="117"/>
      <c r="D24" s="8"/>
      <c r="E24" s="8"/>
      <c r="F24" s="8"/>
    </row>
    <row r="25" s="5" customFormat="1" ht="22" customHeight="1">
      <c r="A25" s="16">
        <v>10211</v>
      </c>
      <c r="B25" s="19" t="s">
        <v>732</v>
      </c>
      <c r="C25" s="114">
        <v>34566</v>
      </c>
      <c r="D25" s="8">
        <f>SUM(XFD26:XFD29)</f>
        <v>32623</v>
      </c>
      <c r="E25" s="8">
        <f t="shared" si="111"/>
        <v>-1943</v>
      </c>
      <c r="F25" s="16"/>
    </row>
    <row r="26" s="5" customFormat="1" ht="22" customHeight="1">
      <c r="A26" s="16">
        <v>1021101</v>
      </c>
      <c r="B26" s="19" t="s">
        <v>733</v>
      </c>
      <c r="C26" s="114">
        <v>19021</v>
      </c>
      <c r="D26" s="8">
        <v>19321</v>
      </c>
      <c r="E26" s="8">
        <f t="shared" si="111"/>
        <v>300</v>
      </c>
      <c r="F26" s="8"/>
    </row>
    <row r="27" s="5" customFormat="1" ht="22" customHeight="1">
      <c r="A27" s="16">
        <v>1021102</v>
      </c>
      <c r="B27" s="19" t="s">
        <v>734</v>
      </c>
      <c r="C27" s="114">
        <v>14261</v>
      </c>
      <c r="D27" s="8">
        <v>11018</v>
      </c>
      <c r="E27" s="8">
        <f t="shared" si="111"/>
        <v>-3243</v>
      </c>
      <c r="F27" s="8"/>
    </row>
    <row r="28" s="5" customFormat="1" ht="22" customHeight="1">
      <c r="A28" s="16">
        <v>1021103</v>
      </c>
      <c r="B28" s="19" t="s">
        <v>735</v>
      </c>
      <c r="C28" s="114">
        <v>84</v>
      </c>
      <c r="D28" s="8">
        <v>84</v>
      </c>
      <c r="E28" s="8">
        <f t="shared" si="111"/>
        <v>0</v>
      </c>
      <c r="F28" s="8"/>
    </row>
    <row r="29" s="5" customFormat="1" ht="22" customHeight="1">
      <c r="A29" s="16">
        <v>1101605</v>
      </c>
      <c r="B29" s="19" t="s">
        <v>736</v>
      </c>
      <c r="C29" s="114">
        <v>1200</v>
      </c>
      <c r="D29" s="8">
        <v>2200</v>
      </c>
      <c r="E29" s="8">
        <f t="shared" si="111"/>
        <v>1000</v>
      </c>
      <c r="F29" s="8"/>
    </row>
    <row r="30" s="5" customFormat="1" ht="22" customHeight="1">
      <c r="A30" s="16">
        <v>10212</v>
      </c>
      <c r="B30" s="19" t="s">
        <v>737</v>
      </c>
      <c r="C30" s="117"/>
      <c r="D30" s="8"/>
      <c r="E30" s="8"/>
      <c r="F30" s="8"/>
    </row>
    <row r="31" s="5" customFormat="1" ht="22" customHeight="1">
      <c r="A31" s="16">
        <v>1021201</v>
      </c>
      <c r="B31" s="19" t="s">
        <v>738</v>
      </c>
      <c r="C31" s="117"/>
      <c r="D31" s="8"/>
      <c r="E31" s="8"/>
      <c r="F31" s="8"/>
    </row>
    <row r="32" s="5" customFormat="1" ht="22" customHeight="1">
      <c r="A32" s="16">
        <v>1021202</v>
      </c>
      <c r="B32" s="19" t="s">
        <v>739</v>
      </c>
      <c r="C32" s="117"/>
      <c r="D32" s="8"/>
      <c r="E32" s="8"/>
      <c r="F32" s="8"/>
    </row>
    <row r="33" s="5" customFormat="1" ht="22" customHeight="1">
      <c r="A33" s="16">
        <v>1021203</v>
      </c>
      <c r="B33" s="19" t="s">
        <v>740</v>
      </c>
      <c r="C33" s="117"/>
      <c r="D33" s="8"/>
      <c r="E33" s="8"/>
      <c r="F33" s="8"/>
    </row>
    <row r="34" s="5" customFormat="1" ht="15" customHeight="1">
      <c r="B34" s="52"/>
      <c r="C34" s="118"/>
    </row>
    <row r="35" s="5" customFormat="1" ht="15" customHeight="1">
      <c r="B35" s="52"/>
      <c r="C35" s="118"/>
    </row>
    <row r="36" s="5" customFormat="1" ht="15" customHeight="1">
      <c r="B36" s="52"/>
      <c r="C36" s="118"/>
    </row>
    <row r="37" s="5" customFormat="1" ht="15" customHeight="1">
      <c r="B37" s="52"/>
      <c r="C37" s="118"/>
    </row>
    <row r="38" s="5" customFormat="1" ht="15" customHeight="1">
      <c r="B38" s="52"/>
      <c r="C38" s="118"/>
    </row>
    <row r="39" s="5" customFormat="1" ht="15" customHeight="1">
      <c r="B39" s="52"/>
      <c r="C39" s="118"/>
    </row>
    <row r="40" s="5" customFormat="1" ht="15" customHeight="1">
      <c r="B40" s="52"/>
      <c r="C40" s="118"/>
    </row>
    <row r="41" s="5" customFormat="1" ht="15" customHeight="1">
      <c r="B41" s="52"/>
      <c r="C41" s="118"/>
    </row>
    <row r="42" s="5" customFormat="1" ht="15" customHeight="1">
      <c r="B42" s="52"/>
      <c r="C42" s="118"/>
    </row>
    <row r="43" s="5" customFormat="1" ht="15" customHeight="1">
      <c r="B43" s="52"/>
      <c r="C43" s="118"/>
    </row>
    <row r="44" s="5" customFormat="1" ht="15" customHeight="1">
      <c r="B44" s="52"/>
      <c r="C44" s="118"/>
    </row>
    <row r="45" s="5" customFormat="1" ht="15" customHeight="1">
      <c r="B45" s="52"/>
      <c r="C45" s="118"/>
    </row>
    <row r="46" s="5" customFormat="1" ht="15" customHeight="1">
      <c r="B46" s="52"/>
      <c r="C46" s="118"/>
    </row>
    <row r="47" s="5" customFormat="1" ht="15" customHeight="1">
      <c r="B47" s="52"/>
      <c r="C47" s="118"/>
    </row>
    <row r="48" s="5" customFormat="1" ht="15" customHeight="1">
      <c r="B48" s="52"/>
      <c r="C48" s="118"/>
    </row>
    <row r="49" s="5" customFormat="1" ht="15" customHeight="1">
      <c r="B49" s="52"/>
      <c r="C49" s="118"/>
    </row>
    <row r="50" s="5" customFormat="1" ht="15" customHeight="1">
      <c r="B50" s="52"/>
      <c r="C50" s="118"/>
    </row>
    <row r="51" s="5" customFormat="1" ht="15" customHeight="1">
      <c r="B51" s="52"/>
      <c r="C51" s="118"/>
    </row>
    <row r="52" s="5" customFormat="1" ht="15" customHeight="1">
      <c r="B52" s="52"/>
      <c r="C52" s="118"/>
    </row>
    <row r="53" s="5" customFormat="1" ht="15" customHeight="1">
      <c r="B53" s="52"/>
      <c r="C53" s="118"/>
    </row>
    <row r="54" s="5" customFormat="1" ht="15" customHeight="1">
      <c r="B54" s="52"/>
      <c r="C54" s="118"/>
    </row>
    <row r="55" s="5" customFormat="1" ht="15" customHeight="1">
      <c r="B55" s="52"/>
      <c r="C55" s="118"/>
    </row>
    <row r="56" s="5" customFormat="1" ht="15" customHeight="1">
      <c r="B56" s="52"/>
      <c r="C56" s="118"/>
    </row>
    <row r="57" s="5" customFormat="1" ht="15" customHeight="1">
      <c r="B57" s="52"/>
      <c r="C57" s="118"/>
    </row>
    <row r="58" s="5" customFormat="1" ht="15" customHeight="1">
      <c r="B58" s="52"/>
      <c r="C58" s="118"/>
    </row>
    <row r="59" s="5" customFormat="1" ht="15" customHeight="1">
      <c r="B59" s="52"/>
      <c r="C59" s="118"/>
    </row>
    <row r="60" s="5" customFormat="1" ht="15" customHeight="1">
      <c r="B60" s="52"/>
      <c r="C60" s="118"/>
    </row>
    <row r="61" s="5" customFormat="1" ht="15" customHeight="1">
      <c r="B61" s="52"/>
      <c r="C61" s="118"/>
    </row>
    <row r="62" s="5" customFormat="1" ht="15" customHeight="1">
      <c r="B62" s="52"/>
      <c r="C62" s="118"/>
    </row>
    <row r="63" s="5" customFormat="1" ht="15" customHeight="1">
      <c r="B63" s="52"/>
      <c r="C63" s="118"/>
    </row>
    <row r="64" s="5" customFormat="1" ht="15" customHeight="1">
      <c r="B64" s="52"/>
      <c r="C64" s="118"/>
    </row>
    <row r="65" s="5" customFormat="1" ht="15" customHeight="1">
      <c r="B65" s="52"/>
      <c r="C65" s="118"/>
    </row>
    <row r="66" s="5" customFormat="1" ht="15" customHeight="1">
      <c r="B66" s="52"/>
      <c r="C66" s="118"/>
    </row>
    <row r="67" s="5" customFormat="1" ht="15" customHeight="1">
      <c r="B67" s="52"/>
      <c r="C67" s="118"/>
    </row>
    <row r="68" s="5" customFormat="1" ht="15" customHeight="1">
      <c r="B68" s="52"/>
      <c r="C68" s="118"/>
    </row>
    <row r="69" s="5" customFormat="1" ht="15" customHeight="1">
      <c r="B69" s="52"/>
      <c r="C69" s="118"/>
    </row>
    <row r="70" s="5" customFormat="1" ht="15" customHeight="1">
      <c r="B70" s="52"/>
      <c r="C70" s="118"/>
    </row>
    <row r="71" s="5" customFormat="1" ht="15" customHeight="1">
      <c r="B71" s="52"/>
      <c r="C71" s="118"/>
    </row>
    <row r="72" s="5" customFormat="1" ht="15" customHeight="1">
      <c r="B72" s="52"/>
      <c r="C72" s="118"/>
    </row>
    <row r="73" s="5" customFormat="1" ht="15" customHeight="1">
      <c r="B73" s="52"/>
      <c r="C73" s="118"/>
    </row>
    <row r="74" s="5" customFormat="1" ht="15" customHeight="1">
      <c r="B74" s="52"/>
      <c r="C74" s="118"/>
    </row>
    <row r="75" s="5" customFormat="1" ht="15" customHeight="1">
      <c r="B75" s="52"/>
      <c r="C75" s="118"/>
    </row>
    <row r="76" s="5" customFormat="1" ht="15" customHeight="1">
      <c r="B76" s="52"/>
      <c r="C76" s="118"/>
    </row>
    <row r="77" s="5" customFormat="1" ht="15" customHeight="1">
      <c r="B77" s="52"/>
      <c r="C77" s="118"/>
    </row>
    <row r="78" s="5" customFormat="1" ht="15" customHeight="1">
      <c r="B78" s="52"/>
      <c r="C78" s="118"/>
    </row>
    <row r="79" s="5" customFormat="1" ht="15" customHeight="1">
      <c r="B79" s="52"/>
      <c r="C79" s="118"/>
    </row>
    <row r="80" s="5" customFormat="1" ht="15" customHeight="1">
      <c r="B80" s="52"/>
      <c r="C80" s="118"/>
    </row>
    <row r="81" s="5" customFormat="1" ht="15" customHeight="1">
      <c r="B81" s="52"/>
      <c r="C81" s="118"/>
    </row>
    <row r="82" s="5" customFormat="1" ht="15" customHeight="1">
      <c r="B82" s="52"/>
      <c r="C82" s="118"/>
    </row>
    <row r="83" s="5" customFormat="1" ht="15" customHeight="1">
      <c r="B83" s="52"/>
      <c r="C83" s="118"/>
    </row>
    <row r="84" s="5" customFormat="1" ht="15" customHeight="1">
      <c r="B84" s="52"/>
      <c r="C84" s="118"/>
    </row>
    <row r="85" s="5" customFormat="1" ht="15" customHeight="1">
      <c r="B85" s="52"/>
      <c r="C85" s="118"/>
    </row>
    <row r="86" s="5" customFormat="1" ht="15" customHeight="1">
      <c r="B86" s="52"/>
      <c r="C86" s="118"/>
    </row>
    <row r="87" s="5" customFormat="1" ht="15" customHeight="1">
      <c r="B87" s="52"/>
      <c r="C87" s="118"/>
    </row>
    <row r="88" s="5" customFormat="1" ht="15" customHeight="1">
      <c r="B88" s="52"/>
      <c r="C88" s="118"/>
    </row>
    <row r="89" s="5" customFormat="1" ht="15" customHeight="1">
      <c r="B89" s="52"/>
      <c r="C89" s="118"/>
    </row>
    <row r="90" s="5" customFormat="1" ht="15" customHeight="1">
      <c r="B90" s="52"/>
      <c r="C90" s="118"/>
    </row>
    <row r="91" s="5" customFormat="1" ht="15" customHeight="1">
      <c r="B91" s="52"/>
      <c r="C91" s="118"/>
    </row>
    <row r="92" s="5" customFormat="1" ht="15" customHeight="1">
      <c r="B92" s="52"/>
      <c r="C92" s="118"/>
    </row>
    <row r="93" s="5" customFormat="1" ht="15" customHeight="1">
      <c r="B93" s="52"/>
      <c r="C93" s="118"/>
    </row>
    <row r="94" s="5" customFormat="1" ht="15" customHeight="1">
      <c r="B94" s="52"/>
      <c r="C94" s="118"/>
    </row>
    <row r="95" s="5" customFormat="1" ht="15" customHeight="1">
      <c r="B95" s="52"/>
      <c r="C95" s="118"/>
    </row>
    <row r="96" s="5" customFormat="1" ht="15" customHeight="1">
      <c r="B96" s="52"/>
      <c r="C96" s="118"/>
    </row>
    <row r="97" s="5" customFormat="1" ht="15" customHeight="1">
      <c r="B97" s="52"/>
      <c r="C97" s="118"/>
    </row>
    <row r="98" s="5" customFormat="1" ht="15" customHeight="1">
      <c r="B98" s="52"/>
      <c r="C98" s="118"/>
    </row>
    <row r="99" s="5" customFormat="1" ht="15" customHeight="1">
      <c r="B99" s="52"/>
      <c r="C99" s="118"/>
    </row>
    <row r="100" s="5" customFormat="1" ht="15" customHeight="1">
      <c r="B100" s="52"/>
      <c r="C100" s="118"/>
    </row>
    <row r="101" s="5" customFormat="1" ht="15" customHeight="1">
      <c r="B101" s="52"/>
      <c r="C101" s="118"/>
    </row>
    <row r="102" s="5" customFormat="1" ht="15" customHeight="1">
      <c r="B102" s="52"/>
      <c r="C102" s="118"/>
    </row>
    <row r="103" s="5" customFormat="1" ht="15" customHeight="1">
      <c r="B103" s="52"/>
      <c r="C103" s="118"/>
    </row>
    <row r="104" s="5" customFormat="1" ht="15" customHeight="1">
      <c r="B104" s="52"/>
      <c r="C104" s="118"/>
    </row>
    <row r="105" s="5" customFormat="1" ht="15" customHeight="1">
      <c r="B105" s="52"/>
      <c r="C105" s="118"/>
    </row>
    <row r="106" s="5" customFormat="1" ht="15" customHeight="1">
      <c r="B106" s="52"/>
      <c r="C106" s="118"/>
    </row>
    <row r="107" s="5" customFormat="1" ht="15" customHeight="1">
      <c r="B107" s="52"/>
      <c r="C107" s="118"/>
    </row>
    <row r="108" s="5" customFormat="1" ht="15" customHeight="1">
      <c r="B108" s="52"/>
      <c r="C108" s="118"/>
    </row>
    <row r="109" s="5" customFormat="1" ht="15" customHeight="1">
      <c r="B109" s="52"/>
      <c r="C109" s="118"/>
    </row>
    <row r="110" s="5" customFormat="1" ht="15" customHeight="1">
      <c r="B110" s="52"/>
      <c r="C110" s="118"/>
    </row>
    <row r="111" s="5" customFormat="1" ht="15" customHeight="1">
      <c r="B111" s="52"/>
      <c r="C111" s="118"/>
    </row>
    <row r="112" s="5" customFormat="1" ht="15" customHeight="1">
      <c r="B112" s="52"/>
      <c r="C112" s="118"/>
    </row>
    <row r="113" s="5" customFormat="1" ht="15" customHeight="1">
      <c r="B113" s="52"/>
      <c r="C113" s="118"/>
    </row>
    <row r="114" s="5" customFormat="1" ht="15" customHeight="1">
      <c r="B114" s="52"/>
      <c r="C114" s="118"/>
    </row>
    <row r="115" s="5" customFormat="1" ht="15" customHeight="1">
      <c r="B115" s="52"/>
      <c r="C115" s="118"/>
    </row>
    <row r="116" s="5" customFormat="1" ht="15" customHeight="1">
      <c r="B116" s="52"/>
      <c r="C116" s="118"/>
    </row>
    <row r="117" s="5" customFormat="1" ht="15" customHeight="1">
      <c r="B117" s="52"/>
      <c r="C117" s="118"/>
    </row>
    <row r="118" s="5" customFormat="1" ht="15" customHeight="1">
      <c r="B118" s="52"/>
      <c r="C118" s="118"/>
    </row>
    <row r="119" s="5" customFormat="1" ht="15" customHeight="1">
      <c r="B119" s="52"/>
      <c r="C119" s="118"/>
    </row>
    <row r="120" s="5" customFormat="1" ht="15" customHeight="1">
      <c r="B120" s="52"/>
      <c r="C120" s="118"/>
    </row>
    <row r="121" s="5" customFormat="1" ht="15" customHeight="1">
      <c r="B121" s="52"/>
      <c r="C121" s="118"/>
    </row>
    <row r="122" s="5" customFormat="1" ht="15" customHeight="1">
      <c r="B122" s="52"/>
      <c r="C122" s="118"/>
    </row>
    <row r="123" s="5" customFormat="1" ht="15" customHeight="1">
      <c r="B123" s="52"/>
      <c r="C123" s="118"/>
    </row>
    <row r="124" s="5" customFormat="1" ht="15" customHeight="1">
      <c r="B124" s="52"/>
      <c r="C124" s="118"/>
    </row>
    <row r="125" s="5" customFormat="1" ht="15" customHeight="1">
      <c r="B125" s="52"/>
      <c r="C125" s="118"/>
    </row>
    <row r="126" s="5" customFormat="1" ht="15" customHeight="1">
      <c r="B126" s="52"/>
      <c r="C126" s="118"/>
    </row>
    <row r="127" s="5" customFormat="1" ht="15" customHeight="1">
      <c r="B127" s="52"/>
      <c r="C127" s="118"/>
    </row>
    <row r="128" s="5" customFormat="1" ht="15" customHeight="1">
      <c r="B128" s="52"/>
      <c r="C128" s="118"/>
    </row>
    <row r="129" s="5" customFormat="1" ht="15" customHeight="1">
      <c r="B129" s="52"/>
      <c r="C129" s="118"/>
    </row>
    <row r="130" s="5" customFormat="1" ht="15" customHeight="1">
      <c r="B130" s="52"/>
      <c r="C130" s="118"/>
    </row>
    <row r="131" s="5" customFormat="1" ht="15" customHeight="1">
      <c r="B131" s="52"/>
      <c r="C131" s="118"/>
    </row>
    <row r="132" s="5" customFormat="1" ht="15" customHeight="1">
      <c r="B132" s="52"/>
      <c r="C132" s="118"/>
    </row>
    <row r="133" s="5" customFormat="1" ht="15" customHeight="1">
      <c r="B133" s="52"/>
      <c r="C133" s="118"/>
    </row>
    <row r="134" s="5" customFormat="1" ht="15" customHeight="1">
      <c r="B134" s="52"/>
      <c r="C134" s="118"/>
    </row>
    <row r="135" s="5" customFormat="1" ht="15" customHeight="1">
      <c r="B135" s="52"/>
      <c r="C135" s="118"/>
    </row>
    <row r="136" s="5" customFormat="1" ht="15" customHeight="1">
      <c r="B136" s="52"/>
      <c r="C136" s="118"/>
    </row>
    <row r="137" s="5" customFormat="1" ht="15" customHeight="1">
      <c r="B137" s="52"/>
      <c r="C137" s="118"/>
    </row>
    <row r="138" s="5" customFormat="1" ht="15" customHeight="1">
      <c r="B138" s="52"/>
      <c r="C138" s="118"/>
    </row>
    <row r="139" s="5" customFormat="1" ht="15" customHeight="1">
      <c r="B139" s="52"/>
      <c r="C139" s="118"/>
    </row>
    <row r="140" s="5" customFormat="1" ht="15" customHeight="1">
      <c r="B140" s="52"/>
      <c r="C140" s="118"/>
    </row>
    <row r="141" s="5" customFormat="1" ht="15" customHeight="1">
      <c r="B141" s="52"/>
      <c r="C141" s="118"/>
    </row>
    <row r="142" s="5" customFormat="1" ht="15" customHeight="1">
      <c r="B142" s="52"/>
      <c r="C142" s="118"/>
    </row>
    <row r="143" s="5" customFormat="1" ht="15" customHeight="1">
      <c r="B143" s="52"/>
      <c r="C143" s="118"/>
    </row>
    <row r="144" s="5" customFormat="1" ht="15" customHeight="1">
      <c r="B144" s="52"/>
      <c r="C144" s="118"/>
    </row>
    <row r="145" s="5" customFormat="1" ht="15" customHeight="1">
      <c r="B145" s="52"/>
      <c r="C145" s="118"/>
    </row>
    <row r="146" s="5" customFormat="1" ht="15" customHeight="1">
      <c r="B146" s="52"/>
      <c r="C146" s="118"/>
    </row>
    <row r="147" s="5" customFormat="1" ht="15" customHeight="1">
      <c r="B147" s="52"/>
      <c r="C147" s="118"/>
    </row>
    <row r="148" s="5" customFormat="1" ht="15" customHeight="1">
      <c r="B148" s="52"/>
      <c r="C148" s="118"/>
    </row>
    <row r="149" s="5" customFormat="1" ht="15" customHeight="1">
      <c r="B149" s="52"/>
      <c r="C149" s="118"/>
    </row>
    <row r="150" s="5" customFormat="1" ht="15" customHeight="1">
      <c r="B150" s="52"/>
      <c r="C150" s="118"/>
    </row>
    <row r="151" s="5" customFormat="1" ht="15" customHeight="1">
      <c r="B151" s="52"/>
      <c r="C151" s="118"/>
    </row>
    <row r="152" s="5" customFormat="1" ht="15" customHeight="1">
      <c r="B152" s="52"/>
      <c r="C152" s="118"/>
    </row>
    <row r="153" s="5" customFormat="1" ht="15" customHeight="1">
      <c r="B153" s="52"/>
      <c r="C153" s="118"/>
    </row>
    <row r="154" s="5" customFormat="1" ht="15" customHeight="1">
      <c r="B154" s="52"/>
      <c r="C154" s="118"/>
    </row>
    <row r="155" s="5" customFormat="1" ht="15" customHeight="1">
      <c r="B155" s="52"/>
      <c r="C155" s="118"/>
    </row>
    <row r="156" s="5" customFormat="1" ht="15" customHeight="1">
      <c r="B156" s="52"/>
      <c r="C156" s="118"/>
    </row>
    <row r="157" s="5" customFormat="1" ht="15" customHeight="1">
      <c r="B157" s="52"/>
      <c r="C157" s="118"/>
    </row>
    <row r="158" s="5" customFormat="1" ht="15" customHeight="1">
      <c r="B158" s="52"/>
      <c r="C158" s="118"/>
    </row>
    <row r="159" s="5" customFormat="1" ht="15" customHeight="1">
      <c r="B159" s="52"/>
      <c r="C159" s="118"/>
    </row>
    <row r="160" s="5" customFormat="1" ht="15" customHeight="1">
      <c r="B160" s="52"/>
      <c r="C160" s="118"/>
    </row>
    <row r="161" s="5" customFormat="1" ht="15" customHeight="1">
      <c r="B161" s="52"/>
      <c r="C161" s="118"/>
    </row>
    <row r="162" s="5" customFormat="1" ht="15" customHeight="1">
      <c r="B162" s="52"/>
      <c r="C162" s="118"/>
    </row>
    <row r="163" s="5" customFormat="1" ht="15" customHeight="1">
      <c r="B163" s="52"/>
      <c r="C163" s="118"/>
    </row>
    <row r="164" s="5" customFormat="1" ht="15" customHeight="1">
      <c r="B164" s="52"/>
      <c r="C164" s="118"/>
    </row>
    <row r="165" s="5" customFormat="1" ht="15" customHeight="1">
      <c r="B165" s="52"/>
      <c r="C165" s="118"/>
    </row>
    <row r="166" s="5" customFormat="1" ht="15" customHeight="1">
      <c r="B166" s="52"/>
      <c r="C166" s="118"/>
    </row>
    <row r="167" s="5" customFormat="1" ht="15" customHeight="1">
      <c r="B167" s="52"/>
      <c r="C167" s="118"/>
    </row>
    <row r="168" s="5" customFormat="1" ht="15" customHeight="1">
      <c r="B168" s="52"/>
      <c r="C168" s="118"/>
    </row>
    <row r="169" s="5" customFormat="1" ht="15" customHeight="1">
      <c r="B169" s="52"/>
      <c r="C169" s="118"/>
    </row>
    <row r="170" s="5" customFormat="1" ht="15" customHeight="1">
      <c r="B170" s="52"/>
      <c r="C170" s="118"/>
    </row>
    <row r="171" s="5" customFormat="1" ht="15" customHeight="1">
      <c r="B171" s="52"/>
      <c r="C171" s="118"/>
    </row>
    <row r="172" s="5" customFormat="1" ht="15" customHeight="1">
      <c r="B172" s="52"/>
      <c r="C172" s="118"/>
    </row>
    <row r="173" s="5" customFormat="1" ht="15" customHeight="1">
      <c r="B173" s="52"/>
      <c r="C173" s="118"/>
    </row>
    <row r="174" s="5" customFormat="1" ht="15" customHeight="1">
      <c r="B174" s="52"/>
      <c r="C174" s="118"/>
    </row>
    <row r="175" s="5" customFormat="1" ht="15" customHeight="1">
      <c r="B175" s="52"/>
      <c r="C175" s="118"/>
    </row>
    <row r="176" s="5" customFormat="1" ht="15" customHeight="1">
      <c r="B176" s="52"/>
      <c r="C176" s="118"/>
    </row>
    <row r="177" s="5" customFormat="1" ht="15" customHeight="1">
      <c r="B177" s="52"/>
      <c r="C177" s="118"/>
    </row>
    <row r="178" s="5" customFormat="1" ht="15" customHeight="1">
      <c r="B178" s="52"/>
      <c r="C178" s="118"/>
    </row>
    <row r="179" s="5" customFormat="1" ht="15" customHeight="1">
      <c r="B179" s="52"/>
      <c r="C179" s="118"/>
    </row>
    <row r="180" s="5" customFormat="1" ht="15" customHeight="1">
      <c r="B180" s="52"/>
      <c r="C180" s="118"/>
    </row>
    <row r="181" s="5" customFormat="1" ht="15" customHeight="1">
      <c r="B181" s="52"/>
      <c r="C181" s="118"/>
    </row>
    <row r="182" s="5" customFormat="1" ht="15" customHeight="1">
      <c r="B182" s="52"/>
      <c r="C182" s="118"/>
    </row>
    <row r="183" s="5" customFormat="1" ht="15" customHeight="1">
      <c r="B183" s="52"/>
      <c r="C183" s="118"/>
    </row>
    <row r="184" s="5" customFormat="1" ht="15" customHeight="1">
      <c r="B184" s="52"/>
      <c r="C184" s="118"/>
    </row>
    <row r="185" s="5" customFormat="1" ht="15" customHeight="1">
      <c r="B185" s="52"/>
      <c r="C185" s="118"/>
    </row>
    <row r="186" s="5" customFormat="1" ht="15" customHeight="1">
      <c r="B186" s="52"/>
      <c r="C186" s="118"/>
    </row>
    <row r="187" s="5" customFormat="1" ht="15" customHeight="1">
      <c r="B187" s="52"/>
      <c r="C187" s="118"/>
    </row>
    <row r="188" s="5" customFormat="1" ht="15" customHeight="1">
      <c r="B188" s="52"/>
      <c r="C188" s="118"/>
    </row>
    <row r="189" s="5" customFormat="1" ht="15" customHeight="1">
      <c r="B189" s="52"/>
      <c r="C189" s="118"/>
    </row>
    <row r="190" s="5" customFormat="1" ht="15" customHeight="1">
      <c r="B190" s="52"/>
      <c r="C190" s="118"/>
    </row>
    <row r="191" s="5" customFormat="1" ht="15" customHeight="1">
      <c r="B191" s="52"/>
      <c r="C191" s="118"/>
    </row>
    <row r="192" s="5" customFormat="1" ht="15" customHeight="1">
      <c r="B192" s="52"/>
      <c r="C192" s="118"/>
    </row>
    <row r="193" s="5" customFormat="1" ht="15" customHeight="1">
      <c r="B193" s="52"/>
      <c r="C193" s="118"/>
    </row>
    <row r="194" s="5" customFormat="1" ht="15" customHeight="1">
      <c r="B194" s="52"/>
      <c r="C194" s="118"/>
    </row>
    <row r="195" s="5" customFormat="1" ht="15" customHeight="1">
      <c r="B195" s="52"/>
      <c r="C195" s="118"/>
    </row>
    <row r="196" s="5" customFormat="1" ht="15" customHeight="1">
      <c r="B196" s="52"/>
      <c r="C196" s="118"/>
    </row>
    <row r="197" s="5" customFormat="1" ht="15" customHeight="1">
      <c r="B197" s="52"/>
      <c r="C197" s="118"/>
    </row>
    <row r="198" s="5" customFormat="1" ht="15" customHeight="1">
      <c r="B198" s="52"/>
      <c r="C198" s="118"/>
    </row>
    <row r="199" s="5" customFormat="1" ht="15" customHeight="1">
      <c r="B199" s="52"/>
      <c r="C199" s="118"/>
    </row>
    <row r="200" s="5" customFormat="1" ht="15" customHeight="1">
      <c r="B200" s="52"/>
      <c r="C200" s="118"/>
    </row>
    <row r="201" s="5" customFormat="1" ht="15" customHeight="1">
      <c r="B201" s="52"/>
      <c r="C201" s="118"/>
    </row>
    <row r="202" s="5" customFormat="1" ht="15" customHeight="1">
      <c r="B202" s="52"/>
      <c r="C202" s="118"/>
    </row>
    <row r="203" s="5" customFormat="1" ht="15" customHeight="1">
      <c r="B203" s="52"/>
      <c r="C203" s="118"/>
    </row>
    <row r="204" s="5" customFormat="1" ht="15" customHeight="1">
      <c r="B204" s="52"/>
      <c r="C204" s="118"/>
    </row>
    <row r="205" s="5" customFormat="1" ht="15" customHeight="1">
      <c r="B205" s="52"/>
      <c r="C205" s="118"/>
    </row>
    <row r="206" s="5" customFormat="1" ht="15" customHeight="1">
      <c r="B206" s="52"/>
      <c r="C206" s="118"/>
    </row>
    <row r="207" s="5" customFormat="1" ht="15" customHeight="1">
      <c r="B207" s="52"/>
      <c r="C207" s="118"/>
    </row>
    <row r="208" s="5" customFormat="1" ht="15" customHeight="1">
      <c r="B208" s="52"/>
      <c r="C208" s="118"/>
    </row>
    <row r="209" s="5" customFormat="1" ht="15" customHeight="1">
      <c r="B209" s="52"/>
      <c r="C209" s="118"/>
    </row>
    <row r="210" s="5" customFormat="1" ht="15" customHeight="1">
      <c r="B210" s="52"/>
      <c r="C210" s="118"/>
    </row>
    <row r="211" s="5" customFormat="1" ht="15" customHeight="1">
      <c r="B211" s="52"/>
      <c r="C211" s="118"/>
    </row>
    <row r="212" s="5" customFormat="1" ht="15" customHeight="1">
      <c r="B212" s="52"/>
      <c r="C212" s="118"/>
    </row>
    <row r="213" s="5" customFormat="1" ht="15" customHeight="1">
      <c r="B213" s="52"/>
      <c r="C213" s="118"/>
    </row>
    <row r="214" s="5" customFormat="1" ht="15" customHeight="1">
      <c r="B214" s="52"/>
      <c r="C214" s="118"/>
    </row>
    <row r="215" s="5" customFormat="1" ht="15" customHeight="1">
      <c r="B215" s="52"/>
      <c r="C215" s="118"/>
    </row>
    <row r="216" s="5" customFormat="1" ht="15" customHeight="1">
      <c r="B216" s="52"/>
      <c r="C216" s="118"/>
    </row>
    <row r="217" s="5" customFormat="1" ht="15" customHeight="1">
      <c r="B217" s="52"/>
      <c r="C217" s="118"/>
    </row>
    <row r="218" s="5" customFormat="1" ht="15" customHeight="1">
      <c r="B218" s="52"/>
      <c r="C218" s="118"/>
    </row>
    <row r="219" s="5" customFormat="1" ht="15" customHeight="1">
      <c r="B219" s="52"/>
      <c r="C219" s="118"/>
    </row>
    <row r="220" s="5" customFormat="1" ht="15" customHeight="1">
      <c r="B220" s="52"/>
      <c r="C220" s="118"/>
    </row>
    <row r="221" s="5" customFormat="1" ht="15" customHeight="1">
      <c r="B221" s="52"/>
      <c r="C221" s="118"/>
    </row>
    <row r="222" s="5" customFormat="1" ht="15" customHeight="1">
      <c r="B222" s="52"/>
      <c r="C222" s="118"/>
    </row>
    <row r="223" s="5" customFormat="1" ht="15" customHeight="1">
      <c r="B223" s="52"/>
      <c r="C223" s="118"/>
    </row>
    <row r="224" s="5" customFormat="1" ht="15" customHeight="1">
      <c r="B224" s="52"/>
      <c r="C224" s="118"/>
    </row>
    <row r="225" s="5" customFormat="1" ht="15" customHeight="1">
      <c r="B225" s="52"/>
      <c r="C225" s="118"/>
    </row>
    <row r="226" s="5" customFormat="1" ht="15" customHeight="1">
      <c r="B226" s="52"/>
      <c r="C226" s="118"/>
    </row>
    <row r="227" s="5" customFormat="1" ht="15" customHeight="1">
      <c r="B227" s="52"/>
      <c r="C227" s="118"/>
    </row>
    <row r="228" s="5" customFormat="1" ht="15" customHeight="1">
      <c r="B228" s="52"/>
      <c r="C228" s="118"/>
    </row>
    <row r="229" s="5" customFormat="1" ht="15" customHeight="1">
      <c r="B229" s="52"/>
      <c r="C229" s="118"/>
    </row>
    <row r="230" s="5" customFormat="1" ht="15" customHeight="1">
      <c r="B230" s="52"/>
      <c r="C230" s="118"/>
    </row>
    <row r="231" s="5" customFormat="1" ht="15" customHeight="1">
      <c r="B231" s="52"/>
      <c r="C231" s="118"/>
    </row>
    <row r="232" s="5" customFormat="1" ht="15" customHeight="1">
      <c r="B232" s="52"/>
      <c r="C232" s="118"/>
    </row>
    <row r="233" s="5" customFormat="1" ht="15" customHeight="1">
      <c r="B233" s="52"/>
      <c r="C233" s="118"/>
    </row>
    <row r="234" s="5" customFormat="1" ht="15" customHeight="1">
      <c r="B234" s="52"/>
      <c r="C234" s="118"/>
    </row>
    <row r="235" s="5" customFormat="1" ht="15" customHeight="1">
      <c r="B235" s="52"/>
      <c r="C235" s="118"/>
    </row>
    <row r="236" s="5" customFormat="1" ht="15" customHeight="1">
      <c r="B236" s="52"/>
      <c r="C236" s="118"/>
    </row>
    <row r="237" s="5" customFormat="1" ht="15" customHeight="1">
      <c r="B237" s="52"/>
      <c r="C237" s="118"/>
    </row>
    <row r="238" s="5" customFormat="1" ht="15" customHeight="1">
      <c r="B238" s="52"/>
      <c r="C238" s="118"/>
    </row>
    <row r="239" s="5" customFormat="1" ht="15" customHeight="1">
      <c r="B239" s="52"/>
      <c r="C239" s="118"/>
    </row>
    <row r="240" s="5" customFormat="1" ht="15" customHeight="1">
      <c r="B240" s="52"/>
      <c r="C240" s="118"/>
    </row>
    <row r="241" s="5" customFormat="1" ht="15" customHeight="1">
      <c r="B241" s="52"/>
      <c r="C241" s="118"/>
    </row>
    <row r="242" s="5" customFormat="1" ht="15" customHeight="1">
      <c r="B242" s="52"/>
      <c r="C242" s="118"/>
    </row>
    <row r="243" s="5" customFormat="1" ht="15" customHeight="1">
      <c r="B243" s="52"/>
      <c r="C243" s="118"/>
    </row>
    <row r="244" s="5" customFormat="1" ht="15" customHeight="1">
      <c r="B244" s="52"/>
      <c r="C244" s="118"/>
    </row>
    <row r="245" s="5" customFormat="1" ht="15" customHeight="1">
      <c r="B245" s="52"/>
      <c r="C245" s="118"/>
    </row>
    <row r="246" s="5" customFormat="1" ht="15" customHeight="1">
      <c r="B246" s="52"/>
      <c r="C246" s="118"/>
    </row>
    <row r="247" s="5" customFormat="1" ht="15" customHeight="1">
      <c r="B247" s="52"/>
      <c r="C247" s="118"/>
    </row>
    <row r="248" s="5" customFormat="1" ht="15" customHeight="1">
      <c r="B248" s="52"/>
      <c r="C248" s="118"/>
    </row>
    <row r="249" s="5" customFormat="1" ht="15" customHeight="1">
      <c r="B249" s="52"/>
      <c r="C249" s="118"/>
    </row>
    <row r="250" s="5" customFormat="1" ht="15" customHeight="1">
      <c r="B250" s="52"/>
      <c r="C250" s="118"/>
    </row>
    <row r="251" s="5" customFormat="1" ht="15" customHeight="1">
      <c r="B251" s="52"/>
      <c r="C251" s="118"/>
    </row>
    <row r="252" s="5" customFormat="1" ht="15" customHeight="1">
      <c r="B252" s="52"/>
      <c r="C252" s="118"/>
    </row>
    <row r="253" s="5" customFormat="1" ht="15" customHeight="1">
      <c r="B253" s="52"/>
      <c r="C253" s="118"/>
    </row>
    <row r="254" s="5" customFormat="1" ht="15" customHeight="1">
      <c r="B254" s="52"/>
      <c r="C254" s="118"/>
    </row>
    <row r="255" s="5" customFormat="1" ht="15" customHeight="1">
      <c r="B255" s="52"/>
      <c r="C255" s="118"/>
    </row>
    <row r="256" s="5" customFormat="1" ht="15" customHeight="1">
      <c r="B256" s="52"/>
      <c r="C256" s="118"/>
    </row>
    <row r="257" s="5" customFormat="1" ht="15" customHeight="1">
      <c r="B257" s="52"/>
      <c r="C257" s="118"/>
    </row>
    <row r="258" s="5" customFormat="1" ht="15" customHeight="1">
      <c r="B258" s="52"/>
      <c r="C258" s="118"/>
    </row>
    <row r="259" s="5" customFormat="1" ht="15" customHeight="1">
      <c r="B259" s="52"/>
      <c r="C259" s="118"/>
    </row>
    <row r="260" s="5" customFormat="1" ht="15" customHeight="1">
      <c r="B260" s="52"/>
      <c r="C260" s="118"/>
    </row>
    <row r="261" s="5" customFormat="1" ht="15" customHeight="1">
      <c r="B261" s="52"/>
      <c r="C261" s="118"/>
    </row>
    <row r="262" s="5" customFormat="1" ht="15" customHeight="1">
      <c r="B262" s="52"/>
      <c r="C262" s="118"/>
    </row>
    <row r="263" s="5" customFormat="1" ht="15" customHeight="1">
      <c r="B263" s="52"/>
      <c r="C263" s="118"/>
    </row>
    <row r="264" s="5" customFormat="1" ht="15" customHeight="1">
      <c r="B264" s="52"/>
      <c r="C264" s="118"/>
    </row>
    <row r="265" s="5" customFormat="1" ht="15" customHeight="1">
      <c r="B265" s="52"/>
      <c r="C265" s="118"/>
    </row>
    <row r="266" s="5" customFormat="1" ht="15" customHeight="1">
      <c r="B266" s="52"/>
      <c r="C266" s="118"/>
    </row>
    <row r="267" s="5" customFormat="1" ht="15" customHeight="1">
      <c r="B267" s="52"/>
      <c r="C267" s="118"/>
    </row>
    <row r="268" s="5" customFormat="1" ht="15" customHeight="1">
      <c r="B268" s="52"/>
      <c r="C268" s="118"/>
    </row>
    <row r="269" s="5" customFormat="1" ht="15" customHeight="1">
      <c r="B269" s="52"/>
      <c r="C269" s="118"/>
    </row>
    <row r="270" s="5" customFormat="1" ht="15" customHeight="1">
      <c r="B270" s="52"/>
      <c r="C270" s="118"/>
    </row>
    <row r="271" s="5" customFormat="1" ht="15" customHeight="1">
      <c r="B271" s="52"/>
      <c r="C271" s="118"/>
    </row>
    <row r="272" s="5" customFormat="1" ht="15" customHeight="1">
      <c r="B272" s="52"/>
      <c r="C272" s="118"/>
    </row>
    <row r="273" s="5" customFormat="1" ht="15" customHeight="1">
      <c r="B273" s="52"/>
      <c r="C273" s="118"/>
    </row>
    <row r="274" s="5" customFormat="1" ht="15" customHeight="1">
      <c r="B274" s="52"/>
      <c r="C274" s="118"/>
    </row>
    <row r="275" s="5" customFormat="1" ht="15" customHeight="1">
      <c r="B275" s="52"/>
      <c r="C275" s="118"/>
    </row>
    <row r="276" s="5" customFormat="1" ht="15" customHeight="1">
      <c r="B276" s="52"/>
      <c r="C276" s="118"/>
    </row>
    <row r="277" s="5" customFormat="1" ht="15" customHeight="1">
      <c r="B277" s="52"/>
      <c r="C277" s="118"/>
    </row>
    <row r="278" s="5" customFormat="1" ht="15" customHeight="1">
      <c r="B278" s="52"/>
      <c r="C278" s="118"/>
    </row>
    <row r="279" s="5" customFormat="1" ht="15" customHeight="1">
      <c r="B279" s="52"/>
      <c r="C279" s="118"/>
    </row>
    <row r="280" s="5" customFormat="1" ht="15" customHeight="1">
      <c r="B280" s="52"/>
      <c r="C280" s="118"/>
    </row>
    <row r="281" s="5" customFormat="1" ht="15" customHeight="1">
      <c r="B281" s="52"/>
      <c r="C281" s="118"/>
    </row>
    <row r="282" s="5" customFormat="1" ht="15" customHeight="1">
      <c r="B282" s="52"/>
      <c r="C282" s="118"/>
    </row>
    <row r="283" s="5" customFormat="1" ht="15" customHeight="1">
      <c r="B283" s="52"/>
      <c r="C283" s="118"/>
    </row>
    <row r="284" s="5" customFormat="1" ht="15" customHeight="1">
      <c r="B284" s="52"/>
      <c r="C284" s="118"/>
    </row>
    <row r="285" s="5" customFormat="1" ht="15" customHeight="1">
      <c r="B285" s="52"/>
      <c r="C285" s="118"/>
    </row>
    <row r="286" s="5" customFormat="1" ht="15" customHeight="1">
      <c r="B286" s="52"/>
      <c r="C286" s="118"/>
    </row>
    <row r="287" s="5" customFormat="1" ht="15" customHeight="1">
      <c r="B287" s="52"/>
      <c r="C287" s="118"/>
    </row>
    <row r="288" s="5" customFormat="1" ht="15" customHeight="1">
      <c r="B288" s="52"/>
      <c r="C288" s="118"/>
    </row>
    <row r="289" s="5" customFormat="1" ht="15" customHeight="1">
      <c r="B289" s="52"/>
      <c r="C289" s="118"/>
    </row>
    <row r="290" s="5" customFormat="1" ht="15" customHeight="1">
      <c r="B290" s="52"/>
      <c r="C290" s="118"/>
    </row>
    <row r="291" s="5" customFormat="1" ht="15" customHeight="1">
      <c r="B291" s="52"/>
      <c r="C291" s="118"/>
    </row>
    <row r="292" s="5" customFormat="1" ht="15" customHeight="1">
      <c r="B292" s="52"/>
      <c r="C292" s="118"/>
    </row>
    <row r="293" s="5" customFormat="1" ht="15" customHeight="1">
      <c r="B293" s="52"/>
      <c r="C293" s="118"/>
    </row>
    <row r="294" s="5" customFormat="1" ht="15" customHeight="1">
      <c r="B294" s="52"/>
      <c r="C294" s="118"/>
    </row>
    <row r="295" s="5" customFormat="1" ht="15" customHeight="1">
      <c r="B295" s="52"/>
      <c r="C295" s="118"/>
    </row>
    <row r="296" s="5" customFormat="1" ht="15" customHeight="1">
      <c r="B296" s="52"/>
      <c r="C296" s="118"/>
    </row>
    <row r="297" s="5" customFormat="1" ht="15" customHeight="1">
      <c r="B297" s="52"/>
      <c r="C297" s="118"/>
    </row>
    <row r="298" s="5" customFormat="1" ht="15" customHeight="1">
      <c r="B298" s="52"/>
      <c r="C298" s="118"/>
    </row>
    <row r="299" s="5" customFormat="1" ht="15" customHeight="1">
      <c r="B299" s="52"/>
      <c r="C299" s="118"/>
    </row>
    <row r="300" s="5" customFormat="1" ht="15" customHeight="1">
      <c r="B300" s="52"/>
      <c r="C300" s="118"/>
    </row>
    <row r="301" s="5" customFormat="1" ht="15" customHeight="1">
      <c r="B301" s="52"/>
      <c r="C301" s="118"/>
    </row>
    <row r="302" s="5" customFormat="1" ht="15" customHeight="1">
      <c r="B302" s="52"/>
      <c r="C302" s="118"/>
    </row>
    <row r="303" s="5" customFormat="1" ht="15" customHeight="1">
      <c r="B303" s="52"/>
      <c r="C303" s="118"/>
    </row>
    <row r="304" s="5" customFormat="1" ht="15" customHeight="1">
      <c r="B304" s="52"/>
      <c r="C304" s="118"/>
    </row>
    <row r="305" s="5" customFormat="1" ht="15" customHeight="1">
      <c r="B305" s="52"/>
      <c r="C305" s="118"/>
    </row>
    <row r="306" s="5" customFormat="1" ht="15" customHeight="1">
      <c r="B306" s="52"/>
      <c r="C306" s="118"/>
    </row>
    <row r="307" s="5" customFormat="1" ht="15" customHeight="1">
      <c r="B307" s="52"/>
      <c r="C307" s="118"/>
    </row>
    <row r="308" s="5" customFormat="1" ht="15" customHeight="1">
      <c r="B308" s="52"/>
      <c r="C308" s="118"/>
    </row>
    <row r="309" s="5" customFormat="1" ht="15" customHeight="1">
      <c r="B309" s="52"/>
      <c r="C309" s="118"/>
    </row>
    <row r="310" s="5" customFormat="1" ht="15" customHeight="1">
      <c r="B310" s="52"/>
      <c r="C310" s="118"/>
    </row>
    <row r="311" s="5" customFormat="1" ht="15" customHeight="1">
      <c r="B311" s="52"/>
      <c r="C311" s="118"/>
    </row>
    <row r="312" s="5" customFormat="1" ht="15" customHeight="1">
      <c r="B312" s="52"/>
      <c r="C312" s="118"/>
    </row>
    <row r="313" s="5" customFormat="1" ht="15" customHeight="1">
      <c r="B313" s="52"/>
      <c r="C313" s="118"/>
    </row>
    <row r="314" s="5" customFormat="1" ht="15" customHeight="1">
      <c r="B314" s="52"/>
      <c r="C314" s="118"/>
    </row>
    <row r="315" s="5" customFormat="1" ht="15" customHeight="1">
      <c r="B315" s="52"/>
      <c r="C315" s="118"/>
    </row>
    <row r="316" s="5" customFormat="1" ht="15" customHeight="1">
      <c r="B316" s="52"/>
      <c r="C316" s="118"/>
    </row>
    <row r="317" s="5" customFormat="1" ht="15" customHeight="1">
      <c r="B317" s="52"/>
      <c r="C317" s="118"/>
    </row>
    <row r="318" s="5" customFormat="1" ht="15" customHeight="1">
      <c r="B318" s="52"/>
      <c r="C318" s="118"/>
    </row>
    <row r="319" s="5" customFormat="1" ht="15" customHeight="1">
      <c r="B319" s="52"/>
      <c r="C319" s="118"/>
    </row>
    <row r="320" s="5" customFormat="1" ht="15" customHeight="1">
      <c r="B320" s="52"/>
      <c r="C320" s="118"/>
    </row>
    <row r="321" s="5" customFormat="1" ht="15" customHeight="1">
      <c r="B321" s="52"/>
      <c r="C321" s="118"/>
    </row>
    <row r="322" s="5" customFormat="1" ht="15" customHeight="1">
      <c r="B322" s="52"/>
      <c r="C322" s="118"/>
    </row>
    <row r="323" s="5" customFormat="1" ht="15" customHeight="1">
      <c r="B323" s="52"/>
      <c r="C323" s="118"/>
    </row>
    <row r="324" s="5" customFormat="1" ht="15" customHeight="1">
      <c r="B324" s="52"/>
      <c r="C324" s="118"/>
    </row>
    <row r="325" s="5" customFormat="1" ht="15" customHeight="1">
      <c r="B325" s="52"/>
      <c r="C325" s="118"/>
    </row>
    <row r="326" s="5" customFormat="1" ht="15" customHeight="1">
      <c r="B326" s="52"/>
      <c r="C326" s="118"/>
    </row>
    <row r="327" s="5" customFormat="1" ht="15" customHeight="1">
      <c r="B327" s="52"/>
      <c r="C327" s="118"/>
    </row>
    <row r="328" s="5" customFormat="1" ht="15" customHeight="1">
      <c r="B328" s="52"/>
      <c r="C328" s="118"/>
    </row>
    <row r="329" s="5" customFormat="1" ht="15" customHeight="1">
      <c r="B329" s="52"/>
      <c r="C329" s="118"/>
    </row>
    <row r="330" s="5" customFormat="1" ht="15" customHeight="1">
      <c r="B330" s="52"/>
      <c r="C330" s="118"/>
    </row>
    <row r="331" s="5" customFormat="1" ht="15" customHeight="1">
      <c r="B331" s="52"/>
      <c r="C331" s="118"/>
    </row>
    <row r="332" s="5" customFormat="1" ht="15" customHeight="1">
      <c r="B332" s="52"/>
      <c r="C332" s="118"/>
    </row>
    <row r="333" s="5" customFormat="1" ht="15" customHeight="1">
      <c r="B333" s="52"/>
      <c r="C333" s="118"/>
    </row>
    <row r="334" s="5" customFormat="1" ht="15" customHeight="1">
      <c r="B334" s="52"/>
      <c r="C334" s="118"/>
    </row>
    <row r="335" s="5" customFormat="1" ht="15" customHeight="1">
      <c r="B335" s="52"/>
      <c r="C335" s="118"/>
    </row>
    <row r="336" s="5" customFormat="1" ht="15" customHeight="1">
      <c r="B336" s="52"/>
      <c r="C336" s="118"/>
    </row>
    <row r="337" s="5" customFormat="1" ht="15" customHeight="1">
      <c r="B337" s="52"/>
      <c r="C337" s="118"/>
    </row>
    <row r="338" s="5" customFormat="1" ht="15" customHeight="1">
      <c r="B338" s="52"/>
      <c r="C338" s="118"/>
    </row>
    <row r="339" s="5" customFormat="1" ht="15" customHeight="1">
      <c r="B339" s="52"/>
      <c r="C339" s="118"/>
    </row>
    <row r="340" s="5" customFormat="1" ht="15" customHeight="1">
      <c r="B340" s="52"/>
      <c r="C340" s="118"/>
    </row>
    <row r="341" s="5" customFormat="1" ht="15" customHeight="1">
      <c r="B341" s="52"/>
      <c r="C341" s="118"/>
    </row>
    <row r="342" s="5" customFormat="1" ht="15" customHeight="1">
      <c r="B342" s="52"/>
      <c r="C342" s="118"/>
    </row>
    <row r="343" s="5" customFormat="1" ht="15" customHeight="1">
      <c r="B343" s="52"/>
      <c r="C343" s="118"/>
    </row>
    <row r="344" s="5" customFormat="1" ht="15" customHeight="1">
      <c r="B344" s="52"/>
      <c r="C344" s="118"/>
    </row>
    <row r="345" s="5" customFormat="1" ht="15" customHeight="1">
      <c r="B345" s="52"/>
      <c r="C345" s="118"/>
    </row>
    <row r="346" s="5" customFormat="1" ht="15" customHeight="1">
      <c r="B346" s="52"/>
      <c r="C346" s="118"/>
    </row>
    <row r="347" s="5" customFormat="1" ht="15" customHeight="1">
      <c r="B347" s="52"/>
      <c r="C347" s="118"/>
    </row>
    <row r="348" s="5" customFormat="1" ht="15" customHeight="1">
      <c r="B348" s="52"/>
      <c r="C348" s="118"/>
    </row>
    <row r="349" s="5" customFormat="1" ht="15" customHeight="1">
      <c r="B349" s="52"/>
      <c r="C349" s="118"/>
    </row>
    <row r="350" s="5" customFormat="1" ht="15" customHeight="1">
      <c r="B350" s="52"/>
      <c r="C350" s="118"/>
    </row>
    <row r="351" s="5" customFormat="1" ht="15" customHeight="1">
      <c r="B351" s="52"/>
      <c r="C351" s="118"/>
    </row>
    <row r="352" s="5" customFormat="1" ht="15" customHeight="1">
      <c r="B352" s="52"/>
      <c r="C352" s="118"/>
    </row>
    <row r="353" s="5" customFormat="1" ht="15" customHeight="1">
      <c r="B353" s="52"/>
      <c r="C353" s="118"/>
    </row>
    <row r="354" s="5" customFormat="1" ht="15" customHeight="1">
      <c r="B354" s="52"/>
      <c r="C354" s="118"/>
    </row>
    <row r="355" s="5" customFormat="1" ht="15" customHeight="1">
      <c r="B355" s="52"/>
      <c r="C355" s="118"/>
    </row>
    <row r="356" s="5" customFormat="1" ht="15" customHeight="1">
      <c r="B356" s="52"/>
      <c r="C356" s="118"/>
    </row>
    <row r="357" s="5" customFormat="1" ht="15" customHeight="1">
      <c r="B357" s="52"/>
      <c r="C357" s="118"/>
    </row>
    <row r="358" s="5" customFormat="1" ht="15" customHeight="1">
      <c r="B358" s="52"/>
      <c r="C358" s="118"/>
    </row>
    <row r="359" s="5" customFormat="1" ht="15" customHeight="1">
      <c r="B359" s="52"/>
      <c r="C359" s="118"/>
    </row>
    <row r="360" s="5" customFormat="1" ht="15" customHeight="1">
      <c r="B360" s="52"/>
      <c r="C360" s="118"/>
    </row>
    <row r="361" s="5" customFormat="1" ht="15" customHeight="1">
      <c r="B361" s="52"/>
      <c r="C361" s="118"/>
    </row>
    <row r="362" s="5" customFormat="1" ht="15" customHeight="1">
      <c r="B362" s="52"/>
      <c r="C362" s="118"/>
    </row>
    <row r="363" s="5" customFormat="1" ht="15" customHeight="1">
      <c r="B363" s="52"/>
      <c r="C363" s="118"/>
    </row>
    <row r="364" s="5" customFormat="1" ht="15" customHeight="1">
      <c r="B364" s="52"/>
      <c r="C364" s="118"/>
    </row>
    <row r="365" s="5" customFormat="1" ht="15" customHeight="1">
      <c r="B365" s="52"/>
      <c r="C365" s="118"/>
    </row>
    <row r="366" s="5" customFormat="1" ht="15" customHeight="1">
      <c r="B366" s="52"/>
      <c r="C366" s="118"/>
    </row>
    <row r="367" s="5" customFormat="1" ht="15" customHeight="1">
      <c r="B367" s="52"/>
      <c r="C367" s="118"/>
    </row>
    <row r="368" s="5" customFormat="1" ht="15" customHeight="1">
      <c r="B368" s="52"/>
      <c r="C368" s="118"/>
    </row>
    <row r="369" s="5" customFormat="1" ht="15" customHeight="1">
      <c r="B369" s="52"/>
      <c r="C369" s="118"/>
    </row>
    <row r="370" s="5" customFormat="1" ht="15" customHeight="1">
      <c r="B370" s="52"/>
      <c r="C370" s="118"/>
    </row>
    <row r="371" s="5" customFormat="1" ht="15" customHeight="1">
      <c r="B371" s="52"/>
      <c r="C371" s="118"/>
    </row>
    <row r="372" s="5" customFormat="1" ht="15" customHeight="1">
      <c r="B372" s="52"/>
      <c r="C372" s="118"/>
    </row>
    <row r="373" s="5" customFormat="1" ht="15" customHeight="1">
      <c r="B373" s="52"/>
      <c r="C373" s="118"/>
    </row>
    <row r="374" s="5" customFormat="1" ht="15" customHeight="1">
      <c r="B374" s="52"/>
      <c r="C374" s="118"/>
    </row>
    <row r="375" s="5" customFormat="1" ht="15" customHeight="1">
      <c r="B375" s="52"/>
      <c r="C375" s="118"/>
    </row>
    <row r="376" s="5" customFormat="1" ht="15" customHeight="1">
      <c r="B376" s="52"/>
      <c r="C376" s="118"/>
    </row>
    <row r="377" s="5" customFormat="1" ht="15" customHeight="1">
      <c r="B377" s="52"/>
      <c r="C377" s="118"/>
    </row>
    <row r="378" s="5" customFormat="1" ht="15" customHeight="1">
      <c r="B378" s="52"/>
      <c r="C378" s="118"/>
    </row>
    <row r="379" s="5" customFormat="1" ht="15" customHeight="1">
      <c r="B379" s="52"/>
      <c r="C379" s="118"/>
    </row>
    <row r="380" s="5" customFormat="1" ht="15" customHeight="1">
      <c r="B380" s="52"/>
      <c r="C380" s="118"/>
    </row>
    <row r="381" s="5" customFormat="1" ht="15" customHeight="1">
      <c r="B381" s="52"/>
      <c r="C381" s="118"/>
    </row>
    <row r="382" s="5" customFormat="1" ht="15" customHeight="1">
      <c r="B382" s="52"/>
      <c r="C382" s="118"/>
    </row>
    <row r="383" s="5" customFormat="1" ht="15" customHeight="1">
      <c r="B383" s="52"/>
      <c r="C383" s="118"/>
    </row>
    <row r="384" s="5" customFormat="1" ht="15" customHeight="1">
      <c r="B384" s="52"/>
      <c r="C384" s="118"/>
    </row>
    <row r="385" s="5" customFormat="1" ht="15" customHeight="1">
      <c r="B385" s="52"/>
      <c r="C385" s="118"/>
    </row>
    <row r="386" s="5" customFormat="1" ht="15" customHeight="1">
      <c r="B386" s="52"/>
      <c r="C386" s="118"/>
    </row>
    <row r="387" s="5" customFormat="1" ht="15" customHeight="1">
      <c r="B387" s="52"/>
      <c r="C387" s="118"/>
    </row>
    <row r="388" s="5" customFormat="1" ht="15" customHeight="1">
      <c r="B388" s="52"/>
      <c r="C388" s="118"/>
    </row>
    <row r="389" s="5" customFormat="1" ht="15" customHeight="1">
      <c r="B389" s="52"/>
      <c r="C389" s="118"/>
    </row>
    <row r="390" s="5" customFormat="1" ht="15" customHeight="1">
      <c r="B390" s="52"/>
      <c r="C390" s="118"/>
    </row>
    <row r="391" s="5" customFormat="1" ht="15" customHeight="1">
      <c r="B391" s="52"/>
      <c r="C391" s="118"/>
    </row>
    <row r="392" s="5" customFormat="1" ht="15" customHeight="1">
      <c r="B392" s="52"/>
      <c r="C392" s="118"/>
    </row>
    <row r="393" s="5" customFormat="1" ht="15" customHeight="1">
      <c r="B393" s="52"/>
      <c r="C393" s="118"/>
    </row>
    <row r="394" s="5" customFormat="1" ht="15" customHeight="1">
      <c r="B394" s="52"/>
      <c r="C394" s="118"/>
    </row>
    <row r="395" s="5" customFormat="1" ht="15" customHeight="1">
      <c r="B395" s="52"/>
      <c r="C395" s="118"/>
    </row>
    <row r="396" s="5" customFormat="1" ht="15" customHeight="1">
      <c r="B396" s="52"/>
      <c r="C396" s="118"/>
    </row>
    <row r="397" s="5" customFormat="1" ht="15" customHeight="1">
      <c r="B397" s="52"/>
      <c r="C397" s="118"/>
    </row>
    <row r="398" s="5" customFormat="1" ht="15" customHeight="1">
      <c r="B398" s="52"/>
      <c r="C398" s="118"/>
    </row>
    <row r="399" s="5" customFormat="1" ht="15" customHeight="1">
      <c r="B399" s="52"/>
      <c r="C399" s="118"/>
    </row>
    <row r="400" s="5" customFormat="1" ht="15" customHeight="1">
      <c r="B400" s="52"/>
      <c r="C400" s="118"/>
    </row>
    <row r="401" s="5" customFormat="1" ht="15" customHeight="1">
      <c r="B401" s="52"/>
      <c r="C401" s="118"/>
    </row>
    <row r="402" s="5" customFormat="1" ht="15" customHeight="1">
      <c r="B402" s="52"/>
      <c r="C402" s="118"/>
    </row>
    <row r="403" s="5" customFormat="1" ht="15" customHeight="1">
      <c r="B403" s="52"/>
      <c r="C403" s="118"/>
    </row>
    <row r="404" s="5" customFormat="1" ht="15" customHeight="1">
      <c r="B404" s="52"/>
      <c r="C404" s="118"/>
    </row>
    <row r="405" s="5" customFormat="1" ht="15" customHeight="1">
      <c r="B405" s="52"/>
      <c r="C405" s="118"/>
    </row>
    <row r="406" s="5" customFormat="1" ht="15" customHeight="1">
      <c r="B406" s="52"/>
      <c r="C406" s="118"/>
    </row>
    <row r="407" s="5" customFormat="1" ht="15" customHeight="1">
      <c r="B407" s="52"/>
      <c r="C407" s="118"/>
    </row>
    <row r="408" s="5" customFormat="1" ht="15" customHeight="1">
      <c r="B408" s="52"/>
      <c r="C408" s="118"/>
    </row>
    <row r="409" s="5" customFormat="1" ht="15" customHeight="1">
      <c r="B409" s="52"/>
      <c r="C409" s="118"/>
    </row>
    <row r="410" s="5" customFormat="1" ht="15" customHeight="1">
      <c r="B410" s="52"/>
      <c r="C410" s="118"/>
    </row>
    <row r="411" s="5" customFormat="1" ht="15" customHeight="1">
      <c r="B411" s="52"/>
      <c r="C411" s="118"/>
    </row>
    <row r="412" s="5" customFormat="1" ht="15" customHeight="1">
      <c r="B412" s="52"/>
      <c r="C412" s="118"/>
    </row>
    <row r="413" s="5" customFormat="1" ht="15" customHeight="1">
      <c r="B413" s="52"/>
      <c r="C413" s="118"/>
    </row>
    <row r="414" s="5" customFormat="1" ht="15" customHeight="1">
      <c r="B414" s="52"/>
      <c r="C414" s="118"/>
    </row>
    <row r="415" s="5" customFormat="1" ht="15" customHeight="1">
      <c r="B415" s="52"/>
      <c r="C415" s="118"/>
    </row>
    <row r="416" s="5" customFormat="1" ht="15" customHeight="1">
      <c r="B416" s="52"/>
      <c r="C416" s="118"/>
    </row>
    <row r="417" s="5" customFormat="1" ht="15" customHeight="1">
      <c r="B417" s="52"/>
      <c r="C417" s="118"/>
    </row>
    <row r="418" s="5" customFormat="1" ht="15" customHeight="1">
      <c r="B418" s="52"/>
      <c r="C418" s="118"/>
    </row>
    <row r="419" s="5" customFormat="1" ht="15" customHeight="1">
      <c r="B419" s="52"/>
      <c r="C419" s="118"/>
    </row>
    <row r="420" s="5" customFormat="1" ht="15" customHeight="1">
      <c r="B420" s="52"/>
      <c r="C420" s="118"/>
    </row>
    <row r="421" s="5" customFormat="1" ht="15" customHeight="1">
      <c r="B421" s="52"/>
      <c r="C421" s="118"/>
    </row>
    <row r="422" s="5" customFormat="1" ht="15" customHeight="1">
      <c r="B422" s="52"/>
      <c r="C422" s="118"/>
    </row>
    <row r="423" s="5" customFormat="1" ht="15" customHeight="1">
      <c r="B423" s="52"/>
      <c r="C423" s="118"/>
    </row>
    <row r="424" s="5" customFormat="1" ht="15" customHeight="1">
      <c r="B424" s="52"/>
      <c r="C424" s="118"/>
    </row>
    <row r="425" s="5" customFormat="1" ht="15" customHeight="1">
      <c r="B425" s="52"/>
      <c r="C425" s="118"/>
    </row>
    <row r="426" s="5" customFormat="1" ht="15" customHeight="1">
      <c r="B426" s="52"/>
      <c r="C426" s="118"/>
    </row>
    <row r="427" s="5" customFormat="1" ht="15" customHeight="1">
      <c r="B427" s="52"/>
      <c r="C427" s="118"/>
    </row>
    <row r="428" s="5" customFormat="1" ht="15" customHeight="1">
      <c r="B428" s="52"/>
      <c r="C428" s="118"/>
    </row>
    <row r="429" s="5" customFormat="1" ht="15" customHeight="1">
      <c r="B429" s="52"/>
      <c r="C429" s="118"/>
    </row>
    <row r="430" s="5" customFormat="1" ht="15" customHeight="1">
      <c r="B430" s="52"/>
      <c r="C430" s="118"/>
    </row>
    <row r="431" s="5" customFormat="1" ht="15" customHeight="1">
      <c r="B431" s="52"/>
      <c r="C431" s="118"/>
    </row>
    <row r="432" s="5" customFormat="1" ht="15" customHeight="1">
      <c r="B432" s="52"/>
      <c r="C432" s="118"/>
    </row>
    <row r="433" s="5" customFormat="1" ht="15" customHeight="1">
      <c r="B433" s="52"/>
      <c r="C433" s="118"/>
    </row>
    <row r="434" s="5" customFormat="1" ht="15" customHeight="1">
      <c r="B434" s="52"/>
      <c r="C434" s="118"/>
    </row>
    <row r="435" s="5" customFormat="1" ht="15" customHeight="1">
      <c r="B435" s="52"/>
      <c r="C435" s="118"/>
    </row>
    <row r="436" s="5" customFormat="1" ht="15" customHeight="1">
      <c r="B436" s="52"/>
      <c r="C436" s="118"/>
    </row>
    <row r="437" s="5" customFormat="1" ht="15" customHeight="1">
      <c r="B437" s="52"/>
      <c r="C437" s="118"/>
    </row>
    <row r="438" s="5" customFormat="1" ht="15" customHeight="1">
      <c r="B438" s="52"/>
      <c r="C438" s="118"/>
    </row>
    <row r="439" s="5" customFormat="1" ht="15" customHeight="1">
      <c r="B439" s="52"/>
      <c r="C439" s="118"/>
    </row>
    <row r="440" s="5" customFormat="1" ht="15" customHeight="1">
      <c r="B440" s="52"/>
      <c r="C440" s="118"/>
    </row>
    <row r="441" s="5" customFormat="1" ht="15" customHeight="1">
      <c r="B441" s="52"/>
      <c r="C441" s="118"/>
    </row>
    <row r="442" s="5" customFormat="1" ht="15" customHeight="1">
      <c r="B442" s="52"/>
      <c r="C442" s="118"/>
    </row>
    <row r="443" s="5" customFormat="1" ht="15" customHeight="1">
      <c r="B443" s="52"/>
      <c r="C443" s="118"/>
    </row>
    <row r="444" s="5" customFormat="1" ht="15" customHeight="1">
      <c r="B444" s="52"/>
      <c r="C444" s="118"/>
    </row>
    <row r="445" s="5" customFormat="1" ht="15" customHeight="1">
      <c r="B445" s="52"/>
      <c r="C445" s="118"/>
    </row>
    <row r="446" s="5" customFormat="1" ht="15" customHeight="1">
      <c r="B446" s="52"/>
      <c r="C446" s="118"/>
    </row>
    <row r="447" s="5" customFormat="1" ht="15" customHeight="1">
      <c r="B447" s="52"/>
      <c r="C447" s="118"/>
    </row>
    <row r="448" s="5" customFormat="1" ht="15" customHeight="1">
      <c r="B448" s="52"/>
      <c r="C448" s="118"/>
    </row>
    <row r="449" s="5" customFormat="1" ht="15" customHeight="1">
      <c r="B449" s="52"/>
      <c r="C449" s="118"/>
    </row>
    <row r="450" s="5" customFormat="1" ht="15" customHeight="1">
      <c r="B450" s="52"/>
      <c r="C450" s="118"/>
    </row>
    <row r="451" s="5" customFormat="1" ht="15" customHeight="1">
      <c r="B451" s="52"/>
      <c r="C451" s="118"/>
    </row>
    <row r="452" s="5" customFormat="1" ht="15" customHeight="1">
      <c r="B452" s="52"/>
      <c r="C452" s="118"/>
    </row>
    <row r="453" s="5" customFormat="1" ht="15" customHeight="1">
      <c r="B453" s="52"/>
      <c r="C453" s="118"/>
    </row>
    <row r="454" s="5" customFormat="1" ht="15" customHeight="1">
      <c r="B454" s="52"/>
      <c r="C454" s="118"/>
    </row>
    <row r="455" s="5" customFormat="1" ht="15" customHeight="1">
      <c r="B455" s="52"/>
      <c r="C455" s="118"/>
    </row>
    <row r="456" s="5" customFormat="1" ht="15" customHeight="1">
      <c r="B456" s="52"/>
      <c r="C456" s="118"/>
    </row>
    <row r="457" s="5" customFormat="1" ht="15" customHeight="1">
      <c r="B457" s="52"/>
      <c r="C457" s="118"/>
    </row>
    <row r="458" s="5" customFormat="1" ht="15" customHeight="1">
      <c r="B458" s="52"/>
      <c r="C458" s="118"/>
    </row>
    <row r="459" s="5" customFormat="1" ht="15" customHeight="1">
      <c r="B459" s="52"/>
      <c r="C459" s="118"/>
    </row>
    <row r="460" s="5" customFormat="1" ht="15" customHeight="1">
      <c r="B460" s="52"/>
      <c r="C460" s="118"/>
    </row>
    <row r="461" s="5" customFormat="1" ht="15" customHeight="1">
      <c r="B461" s="52"/>
      <c r="C461" s="118"/>
    </row>
    <row r="462" s="5" customFormat="1" ht="15" customHeight="1">
      <c r="B462" s="52"/>
      <c r="C462" s="118"/>
    </row>
    <row r="463" s="5" customFormat="1" ht="15" customHeight="1">
      <c r="B463" s="52"/>
      <c r="C463" s="118"/>
    </row>
    <row r="464" s="5" customFormat="1" ht="15" customHeight="1">
      <c r="B464" s="52"/>
      <c r="C464" s="118"/>
    </row>
    <row r="465" s="5" customFormat="1" ht="15" customHeight="1">
      <c r="B465" s="52"/>
      <c r="C465" s="118"/>
    </row>
    <row r="466" s="5" customFormat="1" ht="15" customHeight="1">
      <c r="B466" s="52"/>
      <c r="C466" s="118"/>
    </row>
    <row r="467" s="5" customFormat="1" ht="15" customHeight="1">
      <c r="B467" s="52"/>
      <c r="C467" s="118"/>
    </row>
    <row r="468" s="5" customFormat="1" ht="15" customHeight="1">
      <c r="B468" s="52"/>
      <c r="C468" s="118"/>
    </row>
    <row r="469" s="5" customFormat="1" ht="15" customHeight="1">
      <c r="B469" s="52"/>
      <c r="C469" s="118"/>
    </row>
    <row r="470" s="5" customFormat="1" ht="15" customHeight="1">
      <c r="B470" s="52"/>
      <c r="C470" s="118"/>
    </row>
    <row r="471" s="5" customFormat="1" ht="15" customHeight="1">
      <c r="B471" s="52"/>
      <c r="C471" s="118"/>
    </row>
    <row r="472" s="5" customFormat="1" ht="15" customHeight="1">
      <c r="B472" s="52"/>
      <c r="C472" s="118"/>
    </row>
    <row r="473" s="5" customFormat="1" ht="15" customHeight="1">
      <c r="B473" s="52"/>
      <c r="C473" s="118"/>
    </row>
    <row r="474" s="5" customFormat="1" ht="15" customHeight="1">
      <c r="B474" s="52"/>
      <c r="C474" s="118"/>
    </row>
    <row r="475" s="5" customFormat="1" ht="15" customHeight="1">
      <c r="B475" s="52"/>
      <c r="C475" s="118"/>
    </row>
    <row r="476" s="5" customFormat="1" ht="15" customHeight="1">
      <c r="B476" s="52"/>
      <c r="C476" s="118"/>
    </row>
    <row r="477" s="5" customFormat="1" ht="15" customHeight="1">
      <c r="B477" s="52"/>
      <c r="C477" s="118"/>
    </row>
    <row r="478" s="5" customFormat="1" ht="15" customHeight="1">
      <c r="B478" s="52"/>
      <c r="C478" s="118"/>
    </row>
    <row r="479" s="5" customFormat="1" ht="15" customHeight="1">
      <c r="B479" s="52"/>
      <c r="C479" s="118"/>
    </row>
    <row r="480" s="5" customFormat="1" ht="15" customHeight="1">
      <c r="B480" s="52"/>
      <c r="C480" s="118"/>
    </row>
    <row r="481" s="5" customFormat="1" ht="15" customHeight="1">
      <c r="B481" s="52"/>
      <c r="C481" s="118"/>
    </row>
    <row r="482" s="5" customFormat="1" ht="15" customHeight="1">
      <c r="B482" s="52"/>
      <c r="C482" s="118"/>
    </row>
    <row r="483" s="5" customFormat="1" ht="15" customHeight="1">
      <c r="B483" s="52"/>
      <c r="C483" s="118"/>
    </row>
    <row r="484" s="5" customFormat="1" ht="15" customHeight="1">
      <c r="B484" s="52"/>
      <c r="C484" s="118"/>
    </row>
    <row r="485" s="5" customFormat="1" ht="15" customHeight="1">
      <c r="B485" s="52"/>
      <c r="C485" s="118"/>
    </row>
    <row r="486" s="5" customFormat="1" ht="15" customHeight="1">
      <c r="B486" s="52"/>
      <c r="C486" s="118"/>
    </row>
    <row r="487" s="5" customFormat="1" ht="15" customHeight="1">
      <c r="B487" s="52"/>
      <c r="C487" s="118"/>
    </row>
    <row r="488" s="5" customFormat="1" ht="15" customHeight="1">
      <c r="B488" s="52"/>
      <c r="C488" s="118"/>
    </row>
    <row r="489" s="5" customFormat="1" ht="15" customHeight="1">
      <c r="B489" s="52"/>
      <c r="C489" s="118"/>
    </row>
    <row r="490" s="5" customFormat="1" ht="15" customHeight="1">
      <c r="B490" s="52"/>
      <c r="C490" s="118"/>
    </row>
    <row r="491" s="5" customFormat="1" ht="15" customHeight="1">
      <c r="B491" s="52"/>
      <c r="C491" s="118"/>
    </row>
    <row r="492" s="5" customFormat="1" ht="15" customHeight="1">
      <c r="B492" s="52"/>
      <c r="C492" s="118"/>
    </row>
    <row r="493" s="5" customFormat="1" ht="15" customHeight="1">
      <c r="B493" s="52"/>
      <c r="C493" s="118"/>
    </row>
    <row r="494" s="5" customFormat="1" ht="15" customHeight="1">
      <c r="B494" s="52"/>
      <c r="C494" s="118"/>
    </row>
    <row r="495" s="5" customFormat="1" ht="15" customHeight="1">
      <c r="B495" s="52"/>
      <c r="C495" s="118"/>
    </row>
    <row r="496" s="5" customFormat="1" ht="15" customHeight="1">
      <c r="B496" s="52"/>
      <c r="C496" s="118"/>
    </row>
    <row r="497" s="5" customFormat="1" ht="15" customHeight="1">
      <c r="B497" s="52"/>
      <c r="C497" s="118"/>
    </row>
    <row r="498" s="5" customFormat="1" ht="15" customHeight="1">
      <c r="B498" s="52"/>
      <c r="C498" s="118"/>
    </row>
    <row r="499" s="5" customFormat="1" ht="15" customHeight="1">
      <c r="B499" s="52"/>
      <c r="C499" s="118"/>
    </row>
    <row r="500" s="5" customFormat="1" ht="15" customHeight="1">
      <c r="B500" s="52"/>
      <c r="C500" s="118"/>
    </row>
    <row r="501" s="5" customFormat="1" ht="15" customHeight="1">
      <c r="B501" s="52"/>
      <c r="C501" s="118"/>
    </row>
    <row r="502" s="5" customFormat="1" ht="15" customHeight="1">
      <c r="B502" s="52"/>
      <c r="C502" s="118"/>
    </row>
    <row r="503" s="5" customFormat="1" ht="15" customHeight="1">
      <c r="B503" s="52"/>
      <c r="C503" s="118"/>
    </row>
    <row r="504" s="5" customFormat="1" ht="15" customHeight="1">
      <c r="B504" s="52"/>
      <c r="C504" s="118"/>
    </row>
    <row r="505" s="5" customFormat="1" ht="15" customHeight="1">
      <c r="B505" s="52"/>
      <c r="C505" s="118"/>
    </row>
    <row r="506" s="5" customFormat="1" ht="15" customHeight="1">
      <c r="B506" s="52"/>
      <c r="C506" s="118"/>
    </row>
    <row r="507" s="5" customFormat="1" ht="15" customHeight="1">
      <c r="B507" s="52"/>
      <c r="C507" s="118"/>
    </row>
    <row r="508" s="5" customFormat="1" ht="15" customHeight="1">
      <c r="B508" s="52"/>
      <c r="C508" s="118"/>
    </row>
    <row r="509" s="5" customFormat="1" ht="15" customHeight="1">
      <c r="B509" s="52"/>
      <c r="C509" s="118"/>
    </row>
    <row r="510" s="5" customFormat="1" ht="15" customHeight="1">
      <c r="B510" s="52"/>
      <c r="C510" s="118"/>
    </row>
    <row r="511" s="5" customFormat="1" ht="15" customHeight="1">
      <c r="B511" s="52"/>
      <c r="C511" s="118"/>
    </row>
    <row r="512" s="5" customFormat="1" ht="15" customHeight="1">
      <c r="B512" s="52"/>
      <c r="C512" s="118"/>
    </row>
    <row r="513" s="5" customFormat="1" ht="15" customHeight="1">
      <c r="B513" s="52"/>
      <c r="C513" s="118"/>
    </row>
    <row r="514" s="5" customFormat="1" ht="15" customHeight="1">
      <c r="B514" s="52"/>
      <c r="C514" s="118"/>
    </row>
    <row r="515" s="5" customFormat="1" ht="15" customHeight="1">
      <c r="B515" s="52"/>
      <c r="C515" s="118"/>
    </row>
    <row r="516" s="5" customFormat="1" ht="15" customHeight="1">
      <c r="B516" s="52"/>
      <c r="C516" s="118"/>
    </row>
    <row r="517" s="5" customFormat="1" ht="15" customHeight="1">
      <c r="B517" s="52"/>
      <c r="C517" s="118"/>
    </row>
    <row r="518" s="5" customFormat="1" ht="15" customHeight="1">
      <c r="B518" s="52"/>
      <c r="C518" s="118"/>
    </row>
    <row r="519" s="5" customFormat="1" ht="15" customHeight="1">
      <c r="B519" s="52"/>
      <c r="C519" s="118"/>
    </row>
    <row r="520" s="5" customFormat="1" ht="15" customHeight="1">
      <c r="B520" s="52"/>
      <c r="C520" s="118"/>
    </row>
    <row r="521" s="5" customFormat="1" ht="15" customHeight="1">
      <c r="B521" s="52"/>
      <c r="C521" s="118"/>
    </row>
    <row r="522" s="5" customFormat="1" ht="15" customHeight="1">
      <c r="B522" s="52"/>
      <c r="C522" s="118"/>
    </row>
    <row r="523" s="5" customFormat="1" ht="15" customHeight="1">
      <c r="B523" s="52"/>
      <c r="C523" s="118"/>
    </row>
    <row r="524" s="5" customFormat="1" ht="15" customHeight="1">
      <c r="B524" s="52"/>
      <c r="C524" s="118"/>
    </row>
    <row r="525" s="5" customFormat="1" ht="15" customHeight="1">
      <c r="B525" s="52"/>
      <c r="C525" s="118"/>
    </row>
    <row r="526" s="5" customFormat="1" ht="15" customHeight="1">
      <c r="B526" s="52"/>
      <c r="C526" s="118"/>
    </row>
    <row r="527" s="5" customFormat="1" ht="15" customHeight="1">
      <c r="B527" s="52"/>
      <c r="C527" s="118"/>
    </row>
    <row r="528" s="5" customFormat="1" ht="15" customHeight="1">
      <c r="B528" s="52"/>
      <c r="C528" s="118"/>
    </row>
    <row r="529" s="5" customFormat="1" ht="15" customHeight="1">
      <c r="B529" s="52"/>
      <c r="C529" s="118"/>
    </row>
    <row r="530" s="5" customFormat="1" ht="15" customHeight="1">
      <c r="B530" s="52"/>
      <c r="C530" s="118"/>
    </row>
    <row r="531" s="5" customFormat="1" ht="15" customHeight="1">
      <c r="B531" s="52"/>
      <c r="C531" s="118"/>
    </row>
    <row r="532" s="5" customFormat="1" ht="15" customHeight="1">
      <c r="B532" s="52"/>
      <c r="C532" s="118"/>
    </row>
    <row r="533" s="5" customFormat="1" ht="15" customHeight="1">
      <c r="B533" s="52"/>
      <c r="C533" s="118"/>
    </row>
    <row r="534" s="5" customFormat="1" ht="15" customHeight="1">
      <c r="B534" s="52"/>
      <c r="C534" s="118"/>
    </row>
    <row r="535" s="5" customFormat="1" ht="15" customHeight="1">
      <c r="B535" s="52"/>
      <c r="C535" s="118"/>
    </row>
    <row r="536" s="5" customFormat="1" ht="15" customHeight="1">
      <c r="B536" s="52"/>
      <c r="C536" s="118"/>
    </row>
    <row r="537" s="5" customFormat="1" ht="15" customHeight="1">
      <c r="B537" s="52"/>
      <c r="C537" s="118"/>
    </row>
    <row r="538" s="5" customFormat="1" ht="15" customHeight="1">
      <c r="B538" s="52"/>
      <c r="C538" s="118"/>
    </row>
    <row r="539" s="5" customFormat="1" ht="15" customHeight="1">
      <c r="B539" s="52"/>
      <c r="C539" s="118"/>
    </row>
    <row r="540" s="5" customFormat="1" ht="15" customHeight="1">
      <c r="B540" s="52"/>
      <c r="C540" s="118"/>
    </row>
    <row r="541" s="5" customFormat="1" ht="15" customHeight="1">
      <c r="B541" s="52"/>
      <c r="C541" s="118"/>
    </row>
    <row r="542" s="5" customFormat="1" ht="15" customHeight="1">
      <c r="B542" s="52"/>
      <c r="C542" s="118"/>
    </row>
    <row r="543" s="5" customFormat="1" ht="15" customHeight="1">
      <c r="B543" s="52"/>
      <c r="C543" s="118"/>
    </row>
    <row r="544" s="5" customFormat="1" ht="15" customHeight="1">
      <c r="B544" s="52"/>
      <c r="C544" s="118"/>
    </row>
    <row r="545" s="5" customFormat="1" ht="15" customHeight="1">
      <c r="B545" s="52"/>
      <c r="C545" s="118"/>
    </row>
    <row r="546" s="5" customFormat="1" ht="15" customHeight="1">
      <c r="B546" s="52"/>
      <c r="C546" s="118"/>
    </row>
    <row r="547" s="5" customFormat="1" ht="15" customHeight="1">
      <c r="B547" s="52"/>
      <c r="C547" s="118"/>
    </row>
    <row r="548" s="5" customFormat="1" ht="15" customHeight="1">
      <c r="B548" s="52"/>
      <c r="C548" s="118"/>
    </row>
    <row r="549" s="5" customFormat="1" ht="15" customHeight="1">
      <c r="B549" s="52"/>
      <c r="C549" s="118"/>
    </row>
    <row r="550" s="5" customFormat="1" ht="15" customHeight="1">
      <c r="B550" s="52"/>
      <c r="C550" s="118"/>
    </row>
    <row r="551" s="5" customFormat="1" ht="15" customHeight="1">
      <c r="B551" s="52"/>
      <c r="C551" s="118"/>
    </row>
    <row r="552" s="5" customFormat="1" ht="15" customHeight="1">
      <c r="B552" s="52"/>
      <c r="C552" s="118"/>
    </row>
    <row r="553" s="5" customFormat="1" ht="15" customHeight="1">
      <c r="B553" s="52"/>
      <c r="C553" s="118"/>
    </row>
    <row r="554" s="5" customFormat="1" ht="15" customHeight="1">
      <c r="B554" s="52"/>
      <c r="C554" s="118"/>
    </row>
    <row r="555" s="5" customFormat="1" ht="15" customHeight="1">
      <c r="B555" s="52"/>
      <c r="C555" s="118"/>
    </row>
    <row r="556" s="5" customFormat="1" ht="15" customHeight="1">
      <c r="B556" s="52"/>
      <c r="C556" s="118"/>
    </row>
    <row r="557" s="5" customFormat="1" ht="15" customHeight="1">
      <c r="B557" s="52"/>
      <c r="C557" s="118"/>
    </row>
  </sheetData>
  <mergeCells count="1">
    <mergeCell ref="A2:F2"/>
  </mergeCells>
  <printOptions headings="0" gridLines="0"/>
  <pageMargins left="0.59027799999999997" right="0.59027799999999997" top="0.78680600000000001" bottom="0.59027799999999997" header="0.314583" footer="0.39305599999999996"/>
  <pageSetup paperSize="9" scale="90" firstPageNumber="34"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zoomScale="100" workbookViewId="0">
      <selection activeCell="H25" activeCellId="0" sqref="H25"/>
    </sheetView>
  </sheetViews>
  <sheetFormatPr baseColWidth="8" defaultColWidth="32.875" defaultRowHeight="23.25" customHeight="1"/>
  <cols>
    <col customWidth="1" min="1" max="1" style="30" width="9.25"/>
    <col customWidth="1" min="2" max="2" style="30" width="40.25"/>
    <col customWidth="1" min="3" max="3" style="119" width="9.125"/>
    <col customWidth="1" min="4" max="4" style="30" width="11.5"/>
    <col customWidth="1" min="5" max="5" style="30" width="9.375"/>
    <col customWidth="1" min="6" max="6" style="30" width="22.375"/>
    <col customWidth="1" min="7" max="257" style="30" width="32.875"/>
  </cols>
  <sheetData>
    <row r="1" s="30" customFormat="1" ht="28" customHeight="1">
      <c r="A1" s="32" t="s">
        <v>741</v>
      </c>
      <c r="B1" s="3"/>
      <c r="C1" s="119"/>
      <c r="D1" s="30"/>
      <c r="E1" s="30"/>
      <c r="F1" s="30"/>
    </row>
    <row r="2" s="30" customFormat="1" ht="24">
      <c r="A2" s="101" t="s">
        <v>742</v>
      </c>
      <c r="B2" s="34"/>
      <c r="C2" s="34"/>
      <c r="D2" s="34"/>
      <c r="E2" s="34"/>
      <c r="F2" s="34"/>
    </row>
    <row r="3" s="5" customFormat="1" ht="24.75" customHeight="1">
      <c r="A3" s="5"/>
      <c r="B3" s="120"/>
      <c r="C3" s="104"/>
      <c r="D3" s="104"/>
      <c r="E3" s="104"/>
      <c r="F3" s="105" t="s">
        <v>570</v>
      </c>
    </row>
    <row r="4" s="106" customFormat="1" ht="30" customHeight="1">
      <c r="A4" s="107" t="s">
        <v>743</v>
      </c>
      <c r="B4" s="107" t="s">
        <v>744</v>
      </c>
      <c r="C4" s="109" t="s">
        <v>622</v>
      </c>
      <c r="D4" s="107" t="s">
        <v>623</v>
      </c>
      <c r="E4" s="107" t="s">
        <v>125</v>
      </c>
      <c r="F4" s="107" t="s">
        <v>711</v>
      </c>
    </row>
    <row r="5" s="5" customFormat="1" ht="30" customHeight="1">
      <c r="A5" s="16"/>
      <c r="B5" s="121" t="s">
        <v>745</v>
      </c>
      <c r="C5" s="111">
        <f>XFD6+XFD9+XFD13+XFD19</f>
        <v>55657</v>
      </c>
      <c r="D5" s="111">
        <f>XFD6+XFD9+XFD13+XFD19</f>
        <v>54800</v>
      </c>
      <c r="E5" s="112">
        <f>XFD6+XFD9+XFD13+XFD19</f>
        <v>-857</v>
      </c>
      <c r="F5" s="21"/>
    </row>
    <row r="6" s="5" customFormat="1" ht="38" customHeight="1">
      <c r="A6" s="16">
        <v>20902</v>
      </c>
      <c r="B6" s="19" t="s">
        <v>746</v>
      </c>
      <c r="C6" s="114">
        <v>1014</v>
      </c>
      <c r="D6" s="26">
        <v>1548</v>
      </c>
      <c r="E6" s="26">
        <f t="shared" ref="E6:E15" si="112">XFD6-XFD6</f>
        <v>534</v>
      </c>
      <c r="F6" s="17"/>
    </row>
    <row r="7" s="5" customFormat="1" ht="22" customHeight="1">
      <c r="A7" s="16">
        <v>2090201</v>
      </c>
      <c r="B7" s="19" t="s">
        <v>747</v>
      </c>
      <c r="C7" s="114">
        <v>558</v>
      </c>
      <c r="D7" s="26">
        <v>441</v>
      </c>
      <c r="E7" s="26">
        <f t="shared" si="112"/>
        <v>-117</v>
      </c>
      <c r="F7" s="19"/>
    </row>
    <row r="8" s="5" customFormat="1" ht="22" customHeight="1">
      <c r="A8" s="16">
        <v>2090299</v>
      </c>
      <c r="B8" s="19" t="s">
        <v>748</v>
      </c>
      <c r="C8" s="114">
        <v>456</v>
      </c>
      <c r="D8" s="26">
        <v>1107</v>
      </c>
      <c r="E8" s="26">
        <f t="shared" si="112"/>
        <v>651</v>
      </c>
      <c r="F8" s="21"/>
    </row>
    <row r="9" s="5" customFormat="1" ht="22" customHeight="1">
      <c r="A9" s="16">
        <v>20903</v>
      </c>
      <c r="B9" s="19" t="s">
        <v>749</v>
      </c>
      <c r="C9" s="114">
        <v>18624</v>
      </c>
      <c r="D9" s="116">
        <v>18650</v>
      </c>
      <c r="E9" s="26">
        <f t="shared" si="112"/>
        <v>26</v>
      </c>
      <c r="F9" s="21"/>
      <c r="I9" s="5"/>
    </row>
    <row r="10" s="5" customFormat="1" ht="22" customHeight="1">
      <c r="A10" s="16">
        <v>2090301</v>
      </c>
      <c r="B10" s="19" t="s">
        <v>750</v>
      </c>
      <c r="C10" s="114">
        <v>17874</v>
      </c>
      <c r="D10" s="114">
        <v>17874</v>
      </c>
      <c r="E10" s="26">
        <f t="shared" si="112"/>
        <v>0</v>
      </c>
      <c r="F10" s="21"/>
    </row>
    <row r="11" s="5" customFormat="1" ht="22" customHeight="1">
      <c r="A11" s="16">
        <v>2301703</v>
      </c>
      <c r="B11" s="19" t="s">
        <v>751</v>
      </c>
      <c r="C11" s="114">
        <v>34</v>
      </c>
      <c r="D11" s="8">
        <v>60</v>
      </c>
      <c r="E11" s="26">
        <f t="shared" si="112"/>
        <v>26</v>
      </c>
      <c r="F11" s="21"/>
    </row>
    <row r="12" s="5" customFormat="1" ht="22" customHeight="1">
      <c r="A12" s="16">
        <v>2090399</v>
      </c>
      <c r="B12" s="19" t="s">
        <v>752</v>
      </c>
      <c r="C12" s="114">
        <v>716</v>
      </c>
      <c r="D12" s="114">
        <v>716</v>
      </c>
      <c r="E12" s="26">
        <f t="shared" si="112"/>
        <v>0</v>
      </c>
      <c r="F12" s="21"/>
    </row>
    <row r="13" s="5" customFormat="1" ht="49" customHeight="1">
      <c r="A13" s="16">
        <v>20904</v>
      </c>
      <c r="B13" s="19" t="s">
        <v>753</v>
      </c>
      <c r="C13" s="114">
        <v>1453</v>
      </c>
      <c r="D13" s="8">
        <v>802</v>
      </c>
      <c r="E13" s="26">
        <f t="shared" si="112"/>
        <v>-651</v>
      </c>
      <c r="F13" s="17"/>
    </row>
    <row r="14" s="5" customFormat="1" ht="22" customHeight="1">
      <c r="A14" s="16">
        <v>2090401</v>
      </c>
      <c r="B14" s="19" t="s">
        <v>754</v>
      </c>
      <c r="C14" s="114">
        <v>1400</v>
      </c>
      <c r="D14" s="8">
        <v>792</v>
      </c>
      <c r="E14" s="26">
        <f t="shared" si="112"/>
        <v>-608</v>
      </c>
      <c r="F14" s="21"/>
    </row>
    <row r="15" s="5" customFormat="1" ht="22" customHeight="1">
      <c r="A15" s="16">
        <v>2090499</v>
      </c>
      <c r="B15" s="19" t="s">
        <v>755</v>
      </c>
      <c r="C15" s="117">
        <v>53</v>
      </c>
      <c r="D15" s="8">
        <v>10</v>
      </c>
      <c r="E15" s="26">
        <f t="shared" si="112"/>
        <v>-43</v>
      </c>
      <c r="F15" s="21"/>
    </row>
    <row r="16" s="5" customFormat="1" ht="22" customHeight="1">
      <c r="A16" s="16">
        <v>20910</v>
      </c>
      <c r="B16" s="19" t="s">
        <v>756</v>
      </c>
      <c r="C16" s="117"/>
      <c r="D16" s="8"/>
      <c r="E16" s="26"/>
      <c r="F16" s="21"/>
    </row>
    <row r="17" s="5" customFormat="1" ht="22" customHeight="1">
      <c r="A17" s="16">
        <v>2091001</v>
      </c>
      <c r="B17" s="19" t="s">
        <v>757</v>
      </c>
      <c r="C17" s="117"/>
      <c r="D17" s="8"/>
      <c r="E17" s="26"/>
      <c r="F17" s="21"/>
    </row>
    <row r="18" s="5" customFormat="1" ht="22" customHeight="1">
      <c r="A18" s="16">
        <v>2091099</v>
      </c>
      <c r="B18" s="19" t="s">
        <v>758</v>
      </c>
      <c r="C18" s="117"/>
      <c r="D18" s="8"/>
      <c r="E18" s="26"/>
      <c r="F18" s="21"/>
    </row>
    <row r="19" s="5" customFormat="1" ht="59" customHeight="1">
      <c r="A19" s="16">
        <v>20911</v>
      </c>
      <c r="B19" s="19" t="s">
        <v>759</v>
      </c>
      <c r="C19" s="114">
        <v>34566</v>
      </c>
      <c r="D19" s="8">
        <f>SUM(XFD20:XFD21)</f>
        <v>33800</v>
      </c>
      <c r="E19" s="26">
        <f t="shared" ref="E19:E21" si="113">XFD19-XFD19</f>
        <v>-766</v>
      </c>
      <c r="F19" s="19"/>
    </row>
    <row r="20" s="5" customFormat="1" ht="22" customHeight="1">
      <c r="A20" s="16">
        <v>2091101</v>
      </c>
      <c r="B20" s="19" t="s">
        <v>757</v>
      </c>
      <c r="C20" s="114">
        <v>33766</v>
      </c>
      <c r="D20" s="8">
        <v>33000</v>
      </c>
      <c r="E20" s="26">
        <f t="shared" si="113"/>
        <v>-766</v>
      </c>
      <c r="F20" s="21"/>
    </row>
    <row r="21" s="5" customFormat="1" ht="22" customHeight="1">
      <c r="A21" s="16">
        <v>2091199</v>
      </c>
      <c r="B21" s="19" t="s">
        <v>758</v>
      </c>
      <c r="C21" s="117">
        <v>800</v>
      </c>
      <c r="D21" s="8">
        <v>800</v>
      </c>
      <c r="E21" s="26">
        <f t="shared" si="113"/>
        <v>0</v>
      </c>
      <c r="F21" s="21"/>
    </row>
    <row r="22" s="5" customFormat="1" ht="22" customHeight="1">
      <c r="A22" s="16">
        <v>20912</v>
      </c>
      <c r="B22" s="19" t="s">
        <v>760</v>
      </c>
      <c r="C22" s="117"/>
      <c r="D22" s="8"/>
      <c r="E22" s="8"/>
      <c r="F22" s="21"/>
    </row>
    <row r="23" s="5" customFormat="1" ht="22" customHeight="1">
      <c r="A23" s="16">
        <v>2091201</v>
      </c>
      <c r="B23" s="19" t="s">
        <v>750</v>
      </c>
      <c r="C23" s="117"/>
      <c r="D23" s="8"/>
      <c r="E23" s="8"/>
      <c r="F23" s="21"/>
    </row>
    <row r="24" s="5" customFormat="1" ht="22" customHeight="1">
      <c r="A24" s="16">
        <v>2091299</v>
      </c>
      <c r="B24" s="19" t="s">
        <v>758</v>
      </c>
      <c r="C24" s="117"/>
      <c r="D24" s="8"/>
      <c r="E24" s="8"/>
      <c r="F24" s="21"/>
    </row>
    <row r="25" s="5" customFormat="1" ht="23.25" customHeight="1">
      <c r="C25" s="104"/>
    </row>
    <row r="26" s="5" customFormat="1" ht="23.25" customHeight="1">
      <c r="C26" s="104"/>
    </row>
    <row r="27" s="5" customFormat="1" ht="23.25" customHeight="1">
      <c r="C27" s="104"/>
    </row>
    <row r="28" s="5" customFormat="1" ht="23.25" customHeight="1">
      <c r="C28" s="104"/>
    </row>
    <row r="29" s="5" customFormat="1" ht="23.25" customHeight="1">
      <c r="C29" s="104"/>
    </row>
    <row r="30" s="5" customFormat="1" ht="23.25" customHeight="1">
      <c r="C30" s="104"/>
    </row>
    <row r="31" s="5" customFormat="1" ht="23.25" customHeight="1">
      <c r="C31" s="104"/>
    </row>
    <row r="32" s="5" customFormat="1" ht="23.25" customHeight="1">
      <c r="C32" s="104"/>
    </row>
    <row r="33" s="5" customFormat="1" ht="23.25" customHeight="1">
      <c r="C33" s="104"/>
    </row>
    <row r="34" s="5" customFormat="1" ht="23.25" customHeight="1">
      <c r="C34" s="104"/>
    </row>
    <row r="35" s="5" customFormat="1" ht="23.25" customHeight="1">
      <c r="C35" s="104"/>
    </row>
    <row r="36" s="5" customFormat="1" ht="23.25" customHeight="1">
      <c r="C36" s="104"/>
    </row>
    <row r="37" s="5" customFormat="1" ht="23.25" customHeight="1">
      <c r="C37" s="104"/>
    </row>
    <row r="38" s="5" customFormat="1" ht="23.25" customHeight="1">
      <c r="C38" s="104"/>
    </row>
    <row r="39" s="5" customFormat="1" ht="23.25" customHeight="1">
      <c r="C39" s="104"/>
    </row>
    <row r="40" s="5" customFormat="1" ht="23.25" customHeight="1">
      <c r="C40" s="104"/>
    </row>
    <row r="41" s="5" customFormat="1" ht="23.25" customHeight="1">
      <c r="C41" s="104"/>
    </row>
    <row r="42" s="5" customFormat="1" ht="23.25" customHeight="1">
      <c r="C42" s="104"/>
    </row>
    <row r="43" s="5" customFormat="1" ht="23.25" customHeight="1">
      <c r="C43" s="104"/>
    </row>
    <row r="44" s="5" customFormat="1" ht="23.25" customHeight="1">
      <c r="C44" s="104"/>
    </row>
    <row r="45" s="5" customFormat="1" ht="23.25" customHeight="1">
      <c r="C45" s="104"/>
    </row>
    <row r="46" s="5" customFormat="1" ht="23.25" customHeight="1">
      <c r="C46" s="104"/>
    </row>
    <row r="47" s="5" customFormat="1" ht="23.25" customHeight="1">
      <c r="C47" s="104"/>
    </row>
    <row r="48" s="5" customFormat="1" ht="23.25" customHeight="1">
      <c r="C48" s="104"/>
    </row>
    <row r="49" s="5" customFormat="1" ht="23.25" customHeight="1">
      <c r="C49" s="104"/>
    </row>
    <row r="50" s="5" customFormat="1" ht="23.25" customHeight="1">
      <c r="C50" s="104"/>
    </row>
    <row r="51" s="5" customFormat="1" ht="23.25" customHeight="1">
      <c r="C51" s="104"/>
    </row>
    <row r="52" s="5" customFormat="1" ht="23.25" customHeight="1">
      <c r="C52" s="104"/>
    </row>
    <row r="53" s="5" customFormat="1" ht="23.25" customHeight="1">
      <c r="C53" s="104"/>
    </row>
    <row r="54" s="5" customFormat="1" ht="23.25" customHeight="1">
      <c r="C54" s="104"/>
    </row>
    <row r="55" s="5" customFormat="1" ht="23.25" customHeight="1">
      <c r="C55" s="104"/>
    </row>
    <row r="56" s="5" customFormat="1" ht="23.25" customHeight="1">
      <c r="C56" s="104"/>
    </row>
    <row r="57" s="5" customFormat="1" ht="23.25" customHeight="1">
      <c r="C57" s="104"/>
    </row>
    <row r="58" s="5" customFormat="1" ht="23.25" customHeight="1">
      <c r="C58" s="104"/>
    </row>
    <row r="59" s="5" customFormat="1" ht="23.25" customHeight="1">
      <c r="C59" s="104"/>
    </row>
    <row r="60" s="5" customFormat="1" ht="23.25" customHeight="1">
      <c r="C60" s="104"/>
    </row>
    <row r="61" s="5" customFormat="1" ht="23.25" customHeight="1">
      <c r="C61" s="104"/>
    </row>
    <row r="62" s="5" customFormat="1" ht="23.25" customHeight="1">
      <c r="C62" s="104"/>
    </row>
    <row r="63" s="5" customFormat="1" ht="23.25" customHeight="1">
      <c r="C63" s="104"/>
    </row>
    <row r="64" s="5" customFormat="1" ht="23.25" customHeight="1">
      <c r="C64" s="104"/>
    </row>
    <row r="65" s="5" customFormat="1" ht="23.25" customHeight="1">
      <c r="C65" s="104"/>
    </row>
    <row r="66" s="5" customFormat="1" ht="23.25" customHeight="1">
      <c r="C66" s="104"/>
    </row>
    <row r="67" s="5" customFormat="1" ht="23.25" customHeight="1">
      <c r="C67" s="104"/>
    </row>
    <row r="68" s="5" customFormat="1" ht="23.25" customHeight="1">
      <c r="C68" s="104"/>
    </row>
    <row r="69" s="5" customFormat="1" ht="23.25" customHeight="1">
      <c r="C69" s="104"/>
    </row>
    <row r="70" s="5" customFormat="1" ht="23.25" customHeight="1">
      <c r="C70" s="104"/>
    </row>
    <row r="71" s="5" customFormat="1" ht="23.25" customHeight="1">
      <c r="C71" s="104"/>
    </row>
    <row r="72" s="5" customFormat="1" ht="23.25" customHeight="1">
      <c r="C72" s="104"/>
    </row>
    <row r="73" s="5" customFormat="1" ht="23.25" customHeight="1">
      <c r="C73" s="104"/>
    </row>
    <row r="74" s="5" customFormat="1" ht="23.25" customHeight="1">
      <c r="C74" s="104"/>
    </row>
    <row r="75" s="5" customFormat="1" ht="23.25" customHeight="1">
      <c r="C75" s="104"/>
    </row>
    <row r="76" s="5" customFormat="1" ht="23.25" customHeight="1">
      <c r="C76" s="104"/>
    </row>
    <row r="77" s="5" customFormat="1" ht="23.25" customHeight="1">
      <c r="C77" s="104"/>
    </row>
    <row r="78" s="5" customFormat="1" ht="23.25" customHeight="1">
      <c r="C78" s="104"/>
    </row>
    <row r="79" s="5" customFormat="1" ht="23.25" customHeight="1">
      <c r="C79" s="104"/>
    </row>
    <row r="80" s="5" customFormat="1" ht="23.25" customHeight="1">
      <c r="C80" s="104"/>
    </row>
    <row r="81" s="5" customFormat="1" ht="23.25" customHeight="1">
      <c r="C81" s="104"/>
    </row>
    <row r="82" s="5" customFormat="1" ht="23.25" customHeight="1">
      <c r="C82" s="104"/>
    </row>
    <row r="83" s="5" customFormat="1" ht="23.25" customHeight="1">
      <c r="C83" s="104"/>
    </row>
    <row r="84" s="5" customFormat="1" ht="23.25" customHeight="1">
      <c r="C84" s="104"/>
    </row>
    <row r="85" s="5" customFormat="1" ht="23.25" customHeight="1">
      <c r="C85" s="104"/>
    </row>
    <row r="86" s="5" customFormat="1" ht="23.25" customHeight="1">
      <c r="C86" s="104"/>
    </row>
    <row r="87" s="5" customFormat="1" ht="23.25" customHeight="1">
      <c r="C87" s="104"/>
    </row>
    <row r="88" s="5" customFormat="1" ht="23.25" customHeight="1">
      <c r="C88" s="104"/>
    </row>
    <row r="89" s="5" customFormat="1" ht="23.25" customHeight="1">
      <c r="C89" s="104"/>
    </row>
    <row r="90" s="5" customFormat="1" ht="23.25" customHeight="1">
      <c r="C90" s="104"/>
    </row>
    <row r="91" s="5" customFormat="1" ht="23.25" customHeight="1">
      <c r="C91" s="104"/>
    </row>
    <row r="92" s="5" customFormat="1" ht="23.25" customHeight="1">
      <c r="C92" s="104"/>
    </row>
    <row r="93" s="5" customFormat="1" ht="23.25" customHeight="1">
      <c r="C93" s="104"/>
    </row>
    <row r="94" s="5" customFormat="1" ht="23.25" customHeight="1">
      <c r="C94" s="104"/>
    </row>
    <row r="95" s="5" customFormat="1" ht="23.25" customHeight="1">
      <c r="C95" s="104"/>
    </row>
    <row r="96" s="5" customFormat="1" ht="23.25" customHeight="1">
      <c r="C96" s="104"/>
    </row>
    <row r="97" s="5" customFormat="1" ht="23.25" customHeight="1">
      <c r="C97" s="104"/>
    </row>
    <row r="98" s="5" customFormat="1" ht="23.25" customHeight="1">
      <c r="C98" s="104"/>
    </row>
    <row r="99" s="5" customFormat="1" ht="23.25" customHeight="1">
      <c r="C99" s="104"/>
    </row>
    <row r="100" s="5" customFormat="1" ht="23.25" customHeight="1">
      <c r="C100" s="104"/>
    </row>
    <row r="101" s="5" customFormat="1" ht="23.25" customHeight="1">
      <c r="C101" s="104"/>
    </row>
    <row r="102" s="5" customFormat="1" ht="23.25" customHeight="1">
      <c r="C102" s="104"/>
    </row>
    <row r="103" s="5" customFormat="1" ht="23.25" customHeight="1">
      <c r="C103" s="104"/>
    </row>
    <row r="104" s="5" customFormat="1" ht="23.25" customHeight="1">
      <c r="C104" s="104"/>
    </row>
    <row r="105" s="5" customFormat="1" ht="23.25" customHeight="1">
      <c r="C105" s="104"/>
    </row>
    <row r="106" s="5" customFormat="1" ht="23.25" customHeight="1">
      <c r="C106" s="104"/>
    </row>
    <row r="107" s="5" customFormat="1" ht="23.25" customHeight="1">
      <c r="C107" s="104"/>
    </row>
    <row r="108" s="5" customFormat="1" ht="23.25" customHeight="1">
      <c r="C108" s="104"/>
    </row>
    <row r="109" s="5" customFormat="1" ht="23.25" customHeight="1">
      <c r="C109" s="104"/>
    </row>
    <row r="110" s="5" customFormat="1" ht="23.25" customHeight="1">
      <c r="C110" s="104"/>
    </row>
    <row r="111" s="5" customFormat="1" ht="23.25" customHeight="1">
      <c r="C111" s="104"/>
    </row>
    <row r="112" s="5" customFormat="1" ht="23.25" customHeight="1">
      <c r="C112" s="104"/>
    </row>
    <row r="113" s="5" customFormat="1" ht="23.25" customHeight="1">
      <c r="C113" s="104"/>
    </row>
    <row r="114" s="5" customFormat="1" ht="23.25" customHeight="1">
      <c r="C114" s="104"/>
    </row>
    <row r="115" s="5" customFormat="1" ht="23.25" customHeight="1">
      <c r="C115" s="104"/>
    </row>
    <row r="116" s="5" customFormat="1" ht="23.25" customHeight="1">
      <c r="C116" s="104"/>
    </row>
    <row r="117" s="5" customFormat="1" ht="23.25" customHeight="1">
      <c r="C117" s="104"/>
    </row>
    <row r="118" s="5" customFormat="1" ht="23.25" customHeight="1">
      <c r="C118" s="104"/>
    </row>
    <row r="119" s="5" customFormat="1" ht="23.25" customHeight="1">
      <c r="C119" s="104"/>
    </row>
    <row r="120" s="5" customFormat="1" ht="23.25" customHeight="1">
      <c r="C120" s="104"/>
    </row>
    <row r="121" s="5" customFormat="1" ht="23.25" customHeight="1">
      <c r="C121" s="104"/>
    </row>
    <row r="122" s="5" customFormat="1" ht="23.25" customHeight="1">
      <c r="C122" s="104"/>
    </row>
    <row r="123" s="5" customFormat="1" ht="23.25" customHeight="1">
      <c r="C123" s="104"/>
    </row>
    <row r="124" s="5" customFormat="1" ht="23.25" customHeight="1">
      <c r="C124" s="104"/>
    </row>
    <row r="125" s="5" customFormat="1" ht="23.25" customHeight="1">
      <c r="C125" s="104"/>
    </row>
    <row r="126" s="5" customFormat="1" ht="23.25" customHeight="1">
      <c r="C126" s="104"/>
    </row>
    <row r="127" s="5" customFormat="1" ht="23.25" customHeight="1">
      <c r="C127" s="104"/>
    </row>
    <row r="128" s="5" customFormat="1" ht="23.25" customHeight="1">
      <c r="C128" s="104"/>
    </row>
    <row r="129" s="5" customFormat="1" ht="23.25" customHeight="1">
      <c r="C129" s="104"/>
    </row>
    <row r="130" s="5" customFormat="1" ht="23.25" customHeight="1">
      <c r="C130" s="104"/>
    </row>
    <row r="131" s="5" customFormat="1" ht="23.25" customHeight="1">
      <c r="C131" s="104"/>
    </row>
    <row r="132" s="5" customFormat="1" ht="23.25" customHeight="1">
      <c r="C132" s="104"/>
    </row>
    <row r="133" s="5" customFormat="1" ht="23.25" customHeight="1">
      <c r="C133" s="104"/>
    </row>
    <row r="134" s="5" customFormat="1" ht="23.25" customHeight="1">
      <c r="C134" s="104"/>
    </row>
    <row r="135" s="5" customFormat="1" ht="23.25" customHeight="1">
      <c r="C135" s="104"/>
    </row>
    <row r="136" s="5" customFormat="1" ht="23.25" customHeight="1">
      <c r="C136" s="104"/>
    </row>
    <row r="137" s="5" customFormat="1" ht="23.25" customHeight="1">
      <c r="C137" s="104"/>
    </row>
    <row r="138" s="5" customFormat="1" ht="23.25" customHeight="1">
      <c r="C138" s="104"/>
    </row>
    <row r="139" s="5" customFormat="1" ht="23.25" customHeight="1">
      <c r="C139" s="104"/>
    </row>
    <row r="140" s="5" customFormat="1" ht="23.25" customHeight="1">
      <c r="C140" s="104"/>
    </row>
    <row r="141" s="5" customFormat="1" ht="23.25" customHeight="1">
      <c r="C141" s="104"/>
    </row>
    <row r="142" s="5" customFormat="1" ht="23.25" customHeight="1">
      <c r="C142" s="104"/>
    </row>
    <row r="143" s="5" customFormat="1" ht="23.25" customHeight="1">
      <c r="C143" s="104"/>
    </row>
    <row r="144" s="5" customFormat="1" ht="23.25" customHeight="1">
      <c r="C144" s="104"/>
    </row>
    <row r="145" s="5" customFormat="1" ht="23.25" customHeight="1">
      <c r="C145" s="104"/>
    </row>
    <row r="146" s="5" customFormat="1" ht="23.25" customHeight="1">
      <c r="C146" s="104"/>
    </row>
    <row r="147" s="5" customFormat="1" ht="23.25" customHeight="1">
      <c r="C147" s="104"/>
    </row>
    <row r="148" s="5" customFormat="1" ht="23.25" customHeight="1">
      <c r="C148" s="104"/>
    </row>
    <row r="149" s="5" customFormat="1" ht="23.25" customHeight="1">
      <c r="C149" s="104"/>
    </row>
    <row r="150" s="5" customFormat="1" ht="23.25" customHeight="1">
      <c r="C150" s="104"/>
    </row>
    <row r="151" s="5" customFormat="1" ht="23.25" customHeight="1">
      <c r="C151" s="104"/>
    </row>
    <row r="152" s="5" customFormat="1" ht="23.25" customHeight="1">
      <c r="C152" s="104"/>
    </row>
    <row r="153" s="5" customFormat="1" ht="23.25" customHeight="1">
      <c r="C153" s="104"/>
    </row>
    <row r="154" s="5" customFormat="1" ht="23.25" customHeight="1">
      <c r="C154" s="104"/>
    </row>
    <row r="155" s="5" customFormat="1" ht="23.25" customHeight="1">
      <c r="C155" s="104"/>
    </row>
    <row r="156" s="5" customFormat="1" ht="23.25" customHeight="1">
      <c r="C156" s="104"/>
    </row>
    <row r="157" s="5" customFormat="1" ht="23.25" customHeight="1">
      <c r="C157" s="104"/>
    </row>
    <row r="158" s="5" customFormat="1" ht="23.25" customHeight="1">
      <c r="C158" s="104"/>
    </row>
    <row r="159" s="5" customFormat="1" ht="23.25" customHeight="1">
      <c r="C159" s="104"/>
    </row>
    <row r="160" s="5" customFormat="1" ht="23.25" customHeight="1">
      <c r="C160" s="104"/>
    </row>
    <row r="161" s="5" customFormat="1" ht="23.25" customHeight="1">
      <c r="C161" s="104"/>
    </row>
    <row r="162" s="5" customFormat="1" ht="23.25" customHeight="1">
      <c r="C162" s="104"/>
    </row>
    <row r="163" s="5" customFormat="1" ht="23.25" customHeight="1">
      <c r="C163" s="104"/>
    </row>
    <row r="164" s="5" customFormat="1" ht="23.25" customHeight="1">
      <c r="C164" s="104"/>
    </row>
    <row r="165" s="5" customFormat="1" ht="23.25" customHeight="1">
      <c r="C165" s="104"/>
    </row>
    <row r="166" s="5" customFormat="1" ht="23.25" customHeight="1">
      <c r="C166" s="104"/>
    </row>
    <row r="167" s="5" customFormat="1" ht="23.25" customHeight="1">
      <c r="C167" s="104"/>
    </row>
    <row r="168" s="5" customFormat="1" ht="23.25" customHeight="1">
      <c r="C168" s="104"/>
    </row>
    <row r="169" s="5" customFormat="1" ht="23.25" customHeight="1">
      <c r="C169" s="104"/>
    </row>
    <row r="170" s="5" customFormat="1" ht="23.25" customHeight="1">
      <c r="C170" s="104"/>
    </row>
    <row r="171" s="5" customFormat="1" ht="23.25" customHeight="1">
      <c r="C171" s="104"/>
    </row>
    <row r="172" s="5" customFormat="1" ht="23.25" customHeight="1">
      <c r="C172" s="104"/>
    </row>
    <row r="173" s="5" customFormat="1" ht="23.25" customHeight="1">
      <c r="C173" s="104"/>
    </row>
    <row r="174" s="5" customFormat="1" ht="23.25" customHeight="1">
      <c r="C174" s="104"/>
    </row>
    <row r="175" s="5" customFormat="1" ht="23.25" customHeight="1">
      <c r="C175" s="104"/>
    </row>
    <row r="176" s="5" customFormat="1" ht="23.25" customHeight="1">
      <c r="C176" s="104"/>
    </row>
    <row r="177" s="5" customFormat="1" ht="23.25" customHeight="1">
      <c r="C177" s="104"/>
    </row>
    <row r="178" s="5" customFormat="1" ht="23.25" customHeight="1">
      <c r="C178" s="104"/>
    </row>
    <row r="179" s="5" customFormat="1" ht="23.25" customHeight="1">
      <c r="C179" s="104"/>
    </row>
    <row r="180" s="5" customFormat="1" ht="23.25" customHeight="1">
      <c r="C180" s="104"/>
    </row>
    <row r="181" s="5" customFormat="1" ht="23.25" customHeight="1">
      <c r="C181" s="104"/>
    </row>
    <row r="182" s="5" customFormat="1" ht="23.25" customHeight="1">
      <c r="C182" s="104"/>
    </row>
    <row r="183" s="5" customFormat="1" ht="23.25" customHeight="1">
      <c r="C183" s="104"/>
    </row>
    <row r="184" s="5" customFormat="1" ht="23.25" customHeight="1">
      <c r="C184" s="104"/>
    </row>
    <row r="185" s="5" customFormat="1" ht="23.25" customHeight="1">
      <c r="C185" s="104"/>
    </row>
    <row r="186" s="5" customFormat="1" ht="23.25" customHeight="1">
      <c r="C186" s="104"/>
    </row>
    <row r="187" s="5" customFormat="1" ht="23.25" customHeight="1">
      <c r="C187" s="104"/>
    </row>
    <row r="188" s="5" customFormat="1" ht="23.25" customHeight="1">
      <c r="C188" s="104"/>
    </row>
    <row r="189" s="5" customFormat="1" ht="23.25" customHeight="1">
      <c r="C189" s="104"/>
    </row>
    <row r="190" s="5" customFormat="1" ht="23.25" customHeight="1">
      <c r="C190" s="104"/>
    </row>
    <row r="191" s="5" customFormat="1" ht="23.25" customHeight="1">
      <c r="C191" s="104"/>
    </row>
    <row r="192" s="5" customFormat="1" ht="23.25" customHeight="1">
      <c r="C192" s="104"/>
    </row>
    <row r="193" s="5" customFormat="1" ht="23.25" customHeight="1">
      <c r="C193" s="104"/>
    </row>
    <row r="194" s="5" customFormat="1" ht="23.25" customHeight="1">
      <c r="C194" s="104"/>
    </row>
    <row r="195" s="5" customFormat="1" ht="23.25" customHeight="1">
      <c r="C195" s="104"/>
    </row>
    <row r="196" s="5" customFormat="1" ht="23.25" customHeight="1">
      <c r="C196" s="104"/>
    </row>
    <row r="197" s="5" customFormat="1" ht="23.25" customHeight="1">
      <c r="C197" s="104"/>
    </row>
    <row r="198" s="5" customFormat="1" ht="23.25" customHeight="1">
      <c r="C198" s="104"/>
    </row>
    <row r="199" s="5" customFormat="1" ht="23.25" customHeight="1">
      <c r="C199" s="104"/>
    </row>
    <row r="200" s="5" customFormat="1" ht="23.25" customHeight="1">
      <c r="C200" s="104"/>
    </row>
    <row r="201" s="5" customFormat="1" ht="23.25" customHeight="1">
      <c r="C201" s="104"/>
    </row>
    <row r="202" s="5" customFormat="1" ht="23.25" customHeight="1">
      <c r="C202" s="104"/>
    </row>
    <row r="203" s="5" customFormat="1" ht="23.25" customHeight="1">
      <c r="C203" s="104"/>
    </row>
    <row r="204" s="5" customFormat="1" ht="23.25" customHeight="1">
      <c r="C204" s="104"/>
    </row>
    <row r="205" s="5" customFormat="1" ht="23.25" customHeight="1">
      <c r="C205" s="104"/>
    </row>
    <row r="206" s="5" customFormat="1" ht="23.25" customHeight="1">
      <c r="C206" s="104"/>
    </row>
    <row r="207" s="5" customFormat="1" ht="23.25" customHeight="1">
      <c r="C207" s="104"/>
    </row>
    <row r="208" s="5" customFormat="1" ht="23.25" customHeight="1">
      <c r="C208" s="104"/>
    </row>
    <row r="209" s="5" customFormat="1" ht="23.25" customHeight="1">
      <c r="C209" s="104"/>
    </row>
    <row r="210" s="5" customFormat="1" ht="23.25" customHeight="1">
      <c r="C210" s="104"/>
    </row>
    <row r="211" s="5" customFormat="1" ht="23.25" customHeight="1">
      <c r="C211" s="104"/>
    </row>
    <row r="212" s="5" customFormat="1" ht="23.25" customHeight="1">
      <c r="C212" s="104"/>
    </row>
    <row r="213" s="5" customFormat="1" ht="23.25" customHeight="1">
      <c r="C213" s="104"/>
    </row>
    <row r="214" s="5" customFormat="1" ht="23.25" customHeight="1">
      <c r="C214" s="104"/>
    </row>
    <row r="215" s="5" customFormat="1" ht="23.25" customHeight="1">
      <c r="C215" s="104"/>
    </row>
    <row r="216" s="5" customFormat="1" ht="23.25" customHeight="1">
      <c r="C216" s="104"/>
    </row>
    <row r="217" s="5" customFormat="1" ht="23.25" customHeight="1">
      <c r="C217" s="104"/>
    </row>
    <row r="218" s="5" customFormat="1" ht="23.25" customHeight="1">
      <c r="C218" s="104"/>
    </row>
    <row r="219" s="5" customFormat="1" ht="23.25" customHeight="1">
      <c r="C219" s="104"/>
    </row>
    <row r="220" s="5" customFormat="1" ht="23.25" customHeight="1">
      <c r="C220" s="104"/>
    </row>
    <row r="221" s="5" customFormat="1" ht="23.25" customHeight="1">
      <c r="C221" s="104"/>
    </row>
    <row r="222" s="5" customFormat="1" ht="23.25" customHeight="1">
      <c r="C222" s="104"/>
    </row>
    <row r="223" s="5" customFormat="1" ht="23.25" customHeight="1">
      <c r="C223" s="104"/>
    </row>
    <row r="224" s="5" customFormat="1" ht="23.25" customHeight="1">
      <c r="C224" s="104"/>
    </row>
    <row r="225" s="5" customFormat="1" ht="23.25" customHeight="1">
      <c r="C225" s="104"/>
    </row>
    <row r="226" s="5" customFormat="1" ht="23.25" customHeight="1">
      <c r="C226" s="104"/>
    </row>
    <row r="227" s="5" customFormat="1" ht="23.25" customHeight="1">
      <c r="C227" s="104"/>
    </row>
    <row r="228" s="5" customFormat="1" ht="23.25" customHeight="1">
      <c r="C228" s="104"/>
    </row>
    <row r="229" s="5" customFormat="1" ht="23.25" customHeight="1">
      <c r="C229" s="104"/>
    </row>
    <row r="230" s="5" customFormat="1" ht="23.25" customHeight="1">
      <c r="C230" s="104"/>
    </row>
    <row r="231" s="5" customFormat="1" ht="23.25" customHeight="1">
      <c r="C231" s="104"/>
    </row>
    <row r="232" s="5" customFormat="1" ht="23.25" customHeight="1">
      <c r="C232" s="104"/>
    </row>
    <row r="233" s="5" customFormat="1" ht="23.25" customHeight="1">
      <c r="C233" s="104"/>
    </row>
    <row r="234" s="5" customFormat="1" ht="23.25" customHeight="1">
      <c r="C234" s="104"/>
    </row>
    <row r="235" s="5" customFormat="1" ht="23.25" customHeight="1">
      <c r="C235" s="104"/>
    </row>
    <row r="236" s="5" customFormat="1" ht="23.25" customHeight="1">
      <c r="C236" s="104"/>
    </row>
    <row r="237" s="5" customFormat="1" ht="23.25" customHeight="1">
      <c r="C237" s="104"/>
    </row>
    <row r="238" s="5" customFormat="1" ht="23.25" customHeight="1">
      <c r="C238" s="104"/>
    </row>
    <row r="239" s="5" customFormat="1" ht="23.25" customHeight="1">
      <c r="C239" s="104"/>
    </row>
    <row r="240" s="5" customFormat="1" ht="23.25" customHeight="1">
      <c r="C240" s="104"/>
    </row>
    <row r="241" s="5" customFormat="1" ht="23.25" customHeight="1">
      <c r="C241" s="104"/>
    </row>
    <row r="242" s="5" customFormat="1" ht="23.25" customHeight="1">
      <c r="C242" s="104"/>
    </row>
    <row r="243" s="5" customFormat="1" ht="23.25" customHeight="1">
      <c r="C243" s="104"/>
    </row>
    <row r="244" s="5" customFormat="1" ht="23.25" customHeight="1">
      <c r="C244" s="104"/>
    </row>
    <row r="245" s="5" customFormat="1" ht="23.25" customHeight="1">
      <c r="C245" s="104"/>
    </row>
    <row r="246" s="5" customFormat="1" ht="23.25" customHeight="1">
      <c r="C246" s="104"/>
    </row>
    <row r="247" s="5" customFormat="1" ht="23.25" customHeight="1">
      <c r="C247" s="104"/>
    </row>
    <row r="248" s="5" customFormat="1" ht="23.25" customHeight="1">
      <c r="C248" s="104"/>
    </row>
    <row r="249" s="5" customFormat="1" ht="23.25" customHeight="1">
      <c r="C249" s="104"/>
    </row>
    <row r="250" s="5" customFormat="1" ht="23.25" customHeight="1">
      <c r="C250" s="104"/>
    </row>
    <row r="251" s="5" customFormat="1" ht="23.25" customHeight="1">
      <c r="C251" s="104"/>
    </row>
    <row r="252" s="5" customFormat="1" ht="23.25" customHeight="1">
      <c r="C252" s="104"/>
    </row>
    <row r="253" s="5" customFormat="1" ht="23.25" customHeight="1">
      <c r="C253" s="104"/>
    </row>
    <row r="254" s="5" customFormat="1" ht="23.25" customHeight="1">
      <c r="C254" s="104"/>
    </row>
    <row r="255" s="5" customFormat="1" ht="23.25" customHeight="1">
      <c r="C255" s="104"/>
    </row>
    <row r="256" s="5" customFormat="1" ht="23.25" customHeight="1">
      <c r="C256" s="104"/>
    </row>
    <row r="257" s="5" customFormat="1" ht="23.25" customHeight="1">
      <c r="C257" s="104"/>
    </row>
    <row r="258" s="5" customFormat="1" ht="23.25" customHeight="1">
      <c r="C258" s="104"/>
    </row>
    <row r="259" s="5" customFormat="1" ht="23.25" customHeight="1">
      <c r="C259" s="104"/>
    </row>
    <row r="260" s="5" customFormat="1" ht="23.25" customHeight="1">
      <c r="C260" s="104"/>
    </row>
    <row r="261" s="5" customFormat="1" ht="23.25" customHeight="1">
      <c r="C261" s="104"/>
    </row>
    <row r="262" s="5" customFormat="1" ht="23.25" customHeight="1">
      <c r="C262" s="104"/>
    </row>
    <row r="263" s="5" customFormat="1" ht="23.25" customHeight="1">
      <c r="C263" s="104"/>
    </row>
    <row r="264" s="5" customFormat="1" ht="23.25" customHeight="1">
      <c r="C264" s="104"/>
    </row>
    <row r="265" s="5" customFormat="1" ht="23.25" customHeight="1">
      <c r="C265" s="104"/>
    </row>
    <row r="266" s="5" customFormat="1" ht="23.25" customHeight="1">
      <c r="C266" s="104"/>
    </row>
    <row r="267" s="5" customFormat="1" ht="23.25" customHeight="1">
      <c r="C267" s="104"/>
    </row>
    <row r="268" s="5" customFormat="1" ht="23.25" customHeight="1">
      <c r="C268" s="104"/>
    </row>
    <row r="269" s="5" customFormat="1" ht="23.25" customHeight="1">
      <c r="C269" s="104"/>
    </row>
    <row r="270" s="5" customFormat="1" ht="23.25" customHeight="1">
      <c r="C270" s="104"/>
    </row>
    <row r="271" s="5" customFormat="1" ht="23.25" customHeight="1">
      <c r="C271" s="104"/>
    </row>
    <row r="272" s="5" customFormat="1" ht="23.25" customHeight="1">
      <c r="C272" s="104"/>
    </row>
    <row r="273" s="5" customFormat="1" ht="23.25" customHeight="1">
      <c r="C273" s="104"/>
    </row>
    <row r="274" s="5" customFormat="1" ht="23.25" customHeight="1">
      <c r="C274" s="104"/>
    </row>
    <row r="275" s="5" customFormat="1" ht="23.25" customHeight="1">
      <c r="C275" s="104"/>
    </row>
    <row r="276" s="5" customFormat="1" ht="23.25" customHeight="1">
      <c r="C276" s="104"/>
    </row>
    <row r="277" s="5" customFormat="1" ht="23.25" customHeight="1">
      <c r="C277" s="104"/>
    </row>
    <row r="278" s="5" customFormat="1" ht="23.25" customHeight="1">
      <c r="C278" s="104"/>
    </row>
    <row r="279" s="5" customFormat="1" ht="23.25" customHeight="1">
      <c r="C279" s="104"/>
    </row>
    <row r="280" s="5" customFormat="1" ht="23.25" customHeight="1">
      <c r="C280" s="104"/>
    </row>
    <row r="281" s="5" customFormat="1" ht="23.25" customHeight="1">
      <c r="C281" s="104"/>
    </row>
    <row r="282" s="5" customFormat="1" ht="23.25" customHeight="1">
      <c r="C282" s="104"/>
    </row>
    <row r="283" s="5" customFormat="1" ht="23.25" customHeight="1">
      <c r="C283" s="104"/>
    </row>
    <row r="284" s="5" customFormat="1" ht="23.25" customHeight="1">
      <c r="C284" s="104"/>
    </row>
    <row r="285" s="5" customFormat="1" ht="23.25" customHeight="1">
      <c r="C285" s="104"/>
    </row>
    <row r="286" s="5" customFormat="1" ht="23.25" customHeight="1">
      <c r="C286" s="104"/>
    </row>
    <row r="287" s="5" customFormat="1" ht="23.25" customHeight="1">
      <c r="C287" s="104"/>
    </row>
    <row r="288" s="5" customFormat="1" ht="23.25" customHeight="1">
      <c r="C288" s="104"/>
    </row>
    <row r="289" s="5" customFormat="1" ht="23.25" customHeight="1">
      <c r="C289" s="104"/>
    </row>
    <row r="290" s="5" customFormat="1" ht="23.25" customHeight="1">
      <c r="C290" s="104"/>
    </row>
    <row r="291" s="5" customFormat="1" ht="23.25" customHeight="1">
      <c r="C291" s="104"/>
    </row>
    <row r="292" s="5" customFormat="1" ht="23.25" customHeight="1">
      <c r="C292" s="104"/>
    </row>
    <row r="293" s="5" customFormat="1" ht="23.25" customHeight="1">
      <c r="C293" s="104"/>
    </row>
    <row r="294" s="5" customFormat="1" ht="23.25" customHeight="1">
      <c r="C294" s="104"/>
    </row>
    <row r="295" s="5" customFormat="1" ht="23.25" customHeight="1">
      <c r="C295" s="104"/>
    </row>
    <row r="296" s="5" customFormat="1" ht="23.25" customHeight="1">
      <c r="C296" s="104"/>
    </row>
    <row r="297" s="5" customFormat="1" ht="23.25" customHeight="1">
      <c r="C297" s="104"/>
    </row>
    <row r="298" s="5" customFormat="1" ht="23.25" customHeight="1">
      <c r="C298" s="104"/>
    </row>
    <row r="299" s="5" customFormat="1" ht="23.25" customHeight="1">
      <c r="C299" s="104"/>
    </row>
    <row r="300" s="5" customFormat="1" ht="23.25" customHeight="1">
      <c r="C300" s="104"/>
    </row>
    <row r="301" s="5" customFormat="1" ht="23.25" customHeight="1">
      <c r="C301" s="104"/>
    </row>
    <row r="302" s="5" customFormat="1" ht="23.25" customHeight="1">
      <c r="C302" s="104"/>
    </row>
    <row r="303" s="5" customFormat="1" ht="23.25" customHeight="1">
      <c r="C303" s="104"/>
    </row>
    <row r="304" s="5" customFormat="1" ht="23.25" customHeight="1">
      <c r="C304" s="104"/>
    </row>
    <row r="305" s="5" customFormat="1" ht="23.25" customHeight="1">
      <c r="C305" s="104"/>
    </row>
    <row r="306" s="5" customFormat="1" ht="23.25" customHeight="1">
      <c r="C306" s="104"/>
    </row>
    <row r="307" s="5" customFormat="1" ht="23.25" customHeight="1">
      <c r="C307" s="104"/>
    </row>
    <row r="308" s="5" customFormat="1" ht="23.25" customHeight="1">
      <c r="C308" s="104"/>
    </row>
    <row r="309" s="5" customFormat="1" ht="23.25" customHeight="1">
      <c r="C309" s="104"/>
    </row>
    <row r="310" s="5" customFormat="1" ht="23.25" customHeight="1">
      <c r="C310" s="104"/>
    </row>
    <row r="311" s="5" customFormat="1" ht="23.25" customHeight="1">
      <c r="C311" s="104"/>
    </row>
    <row r="312" s="5" customFormat="1" ht="23.25" customHeight="1">
      <c r="C312" s="104"/>
    </row>
    <row r="313" s="5" customFormat="1" ht="23.25" customHeight="1">
      <c r="C313" s="104"/>
    </row>
    <row r="314" s="5" customFormat="1" ht="23.25" customHeight="1">
      <c r="C314" s="104"/>
    </row>
    <row r="315" s="5" customFormat="1" ht="23.25" customHeight="1">
      <c r="C315" s="104"/>
    </row>
    <row r="316" s="5" customFormat="1" ht="23.25" customHeight="1">
      <c r="C316" s="104"/>
    </row>
    <row r="317" s="5" customFormat="1" ht="23.25" customHeight="1">
      <c r="C317" s="104"/>
    </row>
    <row r="318" s="5" customFormat="1" ht="23.25" customHeight="1">
      <c r="C318" s="104"/>
    </row>
    <row r="319" s="5" customFormat="1" ht="23.25" customHeight="1">
      <c r="C319" s="104"/>
    </row>
    <row r="320" s="5" customFormat="1" ht="23.25" customHeight="1">
      <c r="C320" s="104"/>
    </row>
    <row r="321" s="5" customFormat="1" ht="23.25" customHeight="1">
      <c r="C321" s="104"/>
    </row>
    <row r="322" s="5" customFormat="1" ht="23.25" customHeight="1">
      <c r="C322" s="104"/>
    </row>
    <row r="323" s="5" customFormat="1" ht="23.25" customHeight="1">
      <c r="C323" s="104"/>
    </row>
    <row r="324" s="5" customFormat="1" ht="23.25" customHeight="1">
      <c r="C324" s="104"/>
    </row>
    <row r="325" s="5" customFormat="1" ht="23.25" customHeight="1">
      <c r="C325" s="104"/>
    </row>
    <row r="326" s="5" customFormat="1" ht="23.25" customHeight="1">
      <c r="C326" s="104"/>
    </row>
    <row r="327" s="5" customFormat="1" ht="23.25" customHeight="1">
      <c r="C327" s="104"/>
    </row>
    <row r="328" s="5" customFormat="1" ht="23.25" customHeight="1">
      <c r="C328" s="104"/>
    </row>
    <row r="329" s="5" customFormat="1" ht="23.25" customHeight="1">
      <c r="C329" s="104"/>
    </row>
    <row r="330" s="5" customFormat="1" ht="23.25" customHeight="1">
      <c r="C330" s="104"/>
    </row>
    <row r="331" s="5" customFormat="1" ht="23.25" customHeight="1">
      <c r="C331" s="104"/>
    </row>
    <row r="332" s="5" customFormat="1" ht="23.25" customHeight="1">
      <c r="C332" s="104"/>
    </row>
    <row r="333" s="5" customFormat="1" ht="23.25" customHeight="1">
      <c r="C333" s="104"/>
    </row>
    <row r="334" s="5" customFormat="1" ht="23.25" customHeight="1">
      <c r="C334" s="104"/>
    </row>
    <row r="335" s="5" customFormat="1" ht="23.25" customHeight="1">
      <c r="C335" s="104"/>
    </row>
    <row r="336" s="5" customFormat="1" ht="23.25" customHeight="1">
      <c r="C336" s="104"/>
    </row>
    <row r="337" s="5" customFormat="1" ht="23.25" customHeight="1">
      <c r="C337" s="104"/>
    </row>
    <row r="338" s="5" customFormat="1" ht="23.25" customHeight="1">
      <c r="C338" s="104"/>
    </row>
    <row r="339" s="5" customFormat="1" ht="23.25" customHeight="1">
      <c r="C339" s="104"/>
    </row>
    <row r="340" s="5" customFormat="1" ht="23.25" customHeight="1">
      <c r="C340" s="104"/>
    </row>
    <row r="341" s="5" customFormat="1" ht="23.25" customHeight="1">
      <c r="C341" s="104"/>
    </row>
    <row r="342" s="5" customFormat="1" ht="23.25" customHeight="1">
      <c r="C342" s="104"/>
    </row>
    <row r="343" s="5" customFormat="1" ht="23.25" customHeight="1">
      <c r="C343" s="104"/>
    </row>
    <row r="344" s="5" customFormat="1" ht="23.25" customHeight="1">
      <c r="C344" s="104"/>
    </row>
    <row r="345" s="5" customFormat="1" ht="23.25" customHeight="1">
      <c r="C345" s="104"/>
    </row>
    <row r="346" s="5" customFormat="1" ht="23.25" customHeight="1">
      <c r="C346" s="104"/>
    </row>
    <row r="347" s="5" customFormat="1" ht="23.25" customHeight="1">
      <c r="C347" s="104"/>
    </row>
    <row r="348" s="5" customFormat="1" ht="23.25" customHeight="1">
      <c r="C348" s="104"/>
    </row>
    <row r="349" s="5" customFormat="1" ht="23.25" customHeight="1">
      <c r="C349" s="104"/>
    </row>
    <row r="350" s="5" customFormat="1" ht="23.25" customHeight="1">
      <c r="C350" s="104"/>
    </row>
    <row r="351" s="5" customFormat="1" ht="23.25" customHeight="1">
      <c r="C351" s="104"/>
    </row>
    <row r="352" s="5" customFormat="1" ht="23.25" customHeight="1">
      <c r="C352" s="104"/>
    </row>
    <row r="353" s="5" customFormat="1" ht="23.25" customHeight="1">
      <c r="C353" s="104"/>
    </row>
    <row r="354" s="5" customFormat="1" ht="23.25" customHeight="1">
      <c r="C354" s="104"/>
    </row>
    <row r="355" s="5" customFormat="1" ht="23.25" customHeight="1">
      <c r="C355" s="104"/>
    </row>
    <row r="356" s="5" customFormat="1" ht="23.25" customHeight="1">
      <c r="C356" s="104"/>
    </row>
    <row r="357" s="5" customFormat="1" ht="23.25" customHeight="1">
      <c r="C357" s="104"/>
    </row>
    <row r="358" s="5" customFormat="1" ht="23.25" customHeight="1">
      <c r="C358" s="104"/>
    </row>
    <row r="359" s="5" customFormat="1" ht="23.25" customHeight="1">
      <c r="C359" s="104"/>
    </row>
    <row r="360" s="5" customFormat="1" ht="23.25" customHeight="1">
      <c r="C360" s="104"/>
    </row>
    <row r="361" s="5" customFormat="1" ht="23.25" customHeight="1">
      <c r="C361" s="104"/>
    </row>
    <row r="362" s="5" customFormat="1" ht="23.25" customHeight="1">
      <c r="C362" s="104"/>
    </row>
    <row r="363" s="5" customFormat="1" ht="23.25" customHeight="1">
      <c r="C363" s="104"/>
    </row>
    <row r="364" s="5" customFormat="1" ht="23.25" customHeight="1">
      <c r="C364" s="104"/>
    </row>
    <row r="365" s="5" customFormat="1" ht="23.25" customHeight="1">
      <c r="C365" s="104"/>
    </row>
    <row r="366" s="5" customFormat="1" ht="23.25" customHeight="1">
      <c r="C366" s="104"/>
    </row>
    <row r="367" s="5" customFormat="1" ht="23.25" customHeight="1">
      <c r="C367" s="104"/>
    </row>
    <row r="368" s="5" customFormat="1" ht="23.25" customHeight="1">
      <c r="C368" s="104"/>
    </row>
    <row r="369" s="5" customFormat="1" ht="23.25" customHeight="1">
      <c r="C369" s="104"/>
    </row>
    <row r="370" s="5" customFormat="1" ht="23.25" customHeight="1">
      <c r="C370" s="104"/>
    </row>
    <row r="371" s="5" customFormat="1" ht="23.25" customHeight="1">
      <c r="C371" s="104"/>
    </row>
    <row r="372" s="5" customFormat="1" ht="23.25" customHeight="1">
      <c r="C372" s="104"/>
    </row>
    <row r="373" s="5" customFormat="1" ht="23.25" customHeight="1">
      <c r="C373" s="104"/>
    </row>
    <row r="374" s="5" customFormat="1" ht="23.25" customHeight="1">
      <c r="C374" s="104"/>
    </row>
    <row r="375" s="5" customFormat="1" ht="23.25" customHeight="1">
      <c r="C375" s="104"/>
    </row>
    <row r="376" s="5" customFormat="1" ht="23.25" customHeight="1">
      <c r="C376" s="104"/>
    </row>
    <row r="377" s="5" customFormat="1" ht="23.25" customHeight="1">
      <c r="C377" s="104"/>
    </row>
    <row r="378" s="5" customFormat="1" ht="23.25" customHeight="1">
      <c r="C378" s="104"/>
    </row>
    <row r="379" s="5" customFormat="1" ht="23.25" customHeight="1">
      <c r="C379" s="104"/>
    </row>
    <row r="380" s="5" customFormat="1" ht="23.25" customHeight="1">
      <c r="C380" s="104"/>
    </row>
    <row r="381" s="5" customFormat="1" ht="23.25" customHeight="1">
      <c r="C381" s="104"/>
    </row>
    <row r="382" s="5" customFormat="1" ht="23.25" customHeight="1">
      <c r="C382" s="104"/>
    </row>
    <row r="383" s="5" customFormat="1" ht="23.25" customHeight="1">
      <c r="C383" s="104"/>
    </row>
    <row r="384" s="5" customFormat="1" ht="23.25" customHeight="1">
      <c r="C384" s="104"/>
    </row>
    <row r="385" s="5" customFormat="1" ht="23.25" customHeight="1">
      <c r="C385" s="104"/>
    </row>
    <row r="386" s="5" customFormat="1" ht="23.25" customHeight="1">
      <c r="C386" s="104"/>
    </row>
    <row r="387" s="5" customFormat="1" ht="23.25" customHeight="1">
      <c r="C387" s="104"/>
    </row>
    <row r="388" s="5" customFormat="1" ht="23.25" customHeight="1">
      <c r="C388" s="104"/>
    </row>
    <row r="389" s="5" customFormat="1" ht="23.25" customHeight="1">
      <c r="C389" s="104"/>
    </row>
    <row r="390" s="5" customFormat="1" ht="23.25" customHeight="1">
      <c r="C390" s="104"/>
    </row>
    <row r="391" s="5" customFormat="1" ht="23.25" customHeight="1">
      <c r="C391" s="104"/>
    </row>
    <row r="392" s="5" customFormat="1" ht="23.25" customHeight="1">
      <c r="C392" s="104"/>
    </row>
    <row r="393" s="5" customFormat="1" ht="23.25" customHeight="1">
      <c r="C393" s="104"/>
    </row>
    <row r="394" s="5" customFormat="1" ht="23.25" customHeight="1">
      <c r="C394" s="104"/>
    </row>
    <row r="395" s="5" customFormat="1" ht="23.25" customHeight="1">
      <c r="C395" s="104"/>
    </row>
    <row r="396" s="5" customFormat="1" ht="23.25" customHeight="1">
      <c r="C396" s="104"/>
    </row>
    <row r="397" s="5" customFormat="1" ht="23.25" customHeight="1">
      <c r="C397" s="104"/>
    </row>
    <row r="398" s="5" customFormat="1" ht="23.25" customHeight="1">
      <c r="C398" s="104"/>
    </row>
    <row r="399" s="5" customFormat="1" ht="23.25" customHeight="1">
      <c r="C399" s="104"/>
    </row>
    <row r="400" s="5" customFormat="1" ht="23.25" customHeight="1">
      <c r="C400" s="104"/>
    </row>
    <row r="401" s="5" customFormat="1" ht="23.25" customHeight="1">
      <c r="C401" s="104"/>
    </row>
    <row r="402" s="5" customFormat="1" ht="23.25" customHeight="1">
      <c r="C402" s="104"/>
    </row>
    <row r="403" s="5" customFormat="1" ht="23.25" customHeight="1">
      <c r="C403" s="104"/>
    </row>
    <row r="404" s="5" customFormat="1" ht="23.25" customHeight="1">
      <c r="C404" s="104"/>
    </row>
    <row r="405" s="5" customFormat="1" ht="23.25" customHeight="1">
      <c r="C405" s="104"/>
    </row>
    <row r="406" s="5" customFormat="1" ht="23.25" customHeight="1">
      <c r="C406" s="104"/>
    </row>
    <row r="407" s="5" customFormat="1" ht="23.25" customHeight="1">
      <c r="C407" s="104"/>
    </row>
    <row r="408" s="5" customFormat="1" ht="23.25" customHeight="1">
      <c r="C408" s="104"/>
    </row>
    <row r="409" s="5" customFormat="1" ht="23.25" customHeight="1">
      <c r="C409" s="104"/>
    </row>
    <row r="410" s="5" customFormat="1" ht="23.25" customHeight="1">
      <c r="C410" s="104"/>
    </row>
    <row r="411" s="5" customFormat="1" ht="23.25" customHeight="1">
      <c r="C411" s="104"/>
    </row>
    <row r="412" s="5" customFormat="1" ht="23.25" customHeight="1">
      <c r="C412" s="104"/>
    </row>
    <row r="413" s="5" customFormat="1" ht="23.25" customHeight="1">
      <c r="C413" s="104"/>
    </row>
    <row r="414" s="5" customFormat="1" ht="23.25" customHeight="1">
      <c r="C414" s="104"/>
    </row>
    <row r="415" s="5" customFormat="1" ht="23.25" customHeight="1">
      <c r="C415" s="104"/>
    </row>
    <row r="416" s="5" customFormat="1" ht="23.25" customHeight="1">
      <c r="C416" s="104"/>
    </row>
    <row r="417" s="5" customFormat="1" ht="23.25" customHeight="1">
      <c r="C417" s="104"/>
    </row>
    <row r="418" s="5" customFormat="1" ht="23.25" customHeight="1">
      <c r="C418" s="104"/>
    </row>
    <row r="419" s="5" customFormat="1" ht="23.25" customHeight="1">
      <c r="C419" s="104"/>
    </row>
    <row r="420" s="5" customFormat="1" ht="23.25" customHeight="1">
      <c r="C420" s="104"/>
    </row>
    <row r="421" s="5" customFormat="1" ht="23.25" customHeight="1">
      <c r="C421" s="104"/>
    </row>
    <row r="422" s="5" customFormat="1" ht="23.25" customHeight="1">
      <c r="C422" s="104"/>
    </row>
    <row r="423" s="5" customFormat="1" ht="23.25" customHeight="1">
      <c r="C423" s="104"/>
    </row>
    <row r="424" s="5" customFormat="1" ht="23.25" customHeight="1">
      <c r="C424" s="104"/>
    </row>
    <row r="425" s="5" customFormat="1" ht="23.25" customHeight="1">
      <c r="C425" s="104"/>
    </row>
    <row r="426" s="5" customFormat="1" ht="23.25" customHeight="1">
      <c r="C426" s="104"/>
    </row>
    <row r="427" s="5" customFormat="1" ht="23.25" customHeight="1">
      <c r="C427" s="104"/>
    </row>
    <row r="428" s="5" customFormat="1" ht="23.25" customHeight="1">
      <c r="C428" s="104"/>
    </row>
    <row r="429" s="5" customFormat="1" ht="23.25" customHeight="1">
      <c r="C429" s="104"/>
    </row>
    <row r="430" s="5" customFormat="1" ht="23.25" customHeight="1">
      <c r="C430" s="104"/>
    </row>
    <row r="431" s="5" customFormat="1" ht="23.25" customHeight="1">
      <c r="C431" s="104"/>
    </row>
    <row r="432" s="5" customFormat="1" ht="23.25" customHeight="1">
      <c r="C432" s="104"/>
    </row>
    <row r="433" s="5" customFormat="1" ht="23.25" customHeight="1">
      <c r="C433" s="104"/>
    </row>
    <row r="434" s="5" customFormat="1" ht="23.25" customHeight="1">
      <c r="C434" s="104"/>
    </row>
    <row r="435" s="5" customFormat="1" ht="23.25" customHeight="1">
      <c r="C435" s="104"/>
    </row>
    <row r="436" s="5" customFormat="1" ht="23.25" customHeight="1">
      <c r="C436" s="104"/>
    </row>
    <row r="437" s="5" customFormat="1" ht="23.25" customHeight="1">
      <c r="C437" s="104"/>
    </row>
    <row r="438" s="5" customFormat="1" ht="23.25" customHeight="1">
      <c r="C438" s="104"/>
    </row>
    <row r="439" s="5" customFormat="1" ht="23.25" customHeight="1">
      <c r="C439" s="104"/>
    </row>
    <row r="440" s="5" customFormat="1" ht="23.25" customHeight="1">
      <c r="C440" s="104"/>
    </row>
    <row r="441" s="5" customFormat="1" ht="23.25" customHeight="1">
      <c r="C441" s="104"/>
    </row>
    <row r="442" s="5" customFormat="1" ht="23.25" customHeight="1">
      <c r="C442" s="104"/>
    </row>
    <row r="443" s="5" customFormat="1" ht="23.25" customHeight="1">
      <c r="C443" s="104"/>
    </row>
    <row r="444" s="5" customFormat="1" ht="23.25" customHeight="1">
      <c r="C444" s="104"/>
    </row>
    <row r="445" s="5" customFormat="1" ht="23.25" customHeight="1">
      <c r="C445" s="104"/>
    </row>
    <row r="446" s="5" customFormat="1" ht="23.25" customHeight="1">
      <c r="C446" s="104"/>
    </row>
    <row r="447" s="5" customFormat="1" ht="23.25" customHeight="1">
      <c r="C447" s="104"/>
    </row>
    <row r="448" s="5" customFormat="1" ht="23.25" customHeight="1">
      <c r="C448" s="104"/>
    </row>
    <row r="449" s="5" customFormat="1" ht="23.25" customHeight="1">
      <c r="C449" s="104"/>
    </row>
    <row r="450" s="5" customFormat="1" ht="23.25" customHeight="1">
      <c r="C450" s="104"/>
    </row>
    <row r="451" s="5" customFormat="1" ht="23.25" customHeight="1">
      <c r="C451" s="104"/>
    </row>
    <row r="452" s="5" customFormat="1" ht="23.25" customHeight="1">
      <c r="C452" s="104"/>
    </row>
    <row r="453" s="5" customFormat="1" ht="23.25" customHeight="1">
      <c r="C453" s="104"/>
    </row>
    <row r="454" s="5" customFormat="1" ht="23.25" customHeight="1">
      <c r="C454" s="104"/>
    </row>
    <row r="455" s="5" customFormat="1" ht="23.25" customHeight="1">
      <c r="C455" s="104"/>
    </row>
    <row r="456" s="5" customFormat="1" ht="23.25" customHeight="1">
      <c r="C456" s="104"/>
    </row>
    <row r="457" s="5" customFormat="1" ht="23.25" customHeight="1">
      <c r="C457" s="104"/>
    </row>
    <row r="458" s="5" customFormat="1" ht="23.25" customHeight="1">
      <c r="C458" s="104"/>
    </row>
    <row r="459" s="5" customFormat="1" ht="23.25" customHeight="1">
      <c r="C459" s="104"/>
    </row>
    <row r="460" s="5" customFormat="1" ht="23.25" customHeight="1">
      <c r="C460" s="104"/>
    </row>
    <row r="461" s="5" customFormat="1" ht="23.25" customHeight="1">
      <c r="C461" s="104"/>
    </row>
    <row r="462" s="5" customFormat="1" ht="23.25" customHeight="1">
      <c r="C462" s="104"/>
    </row>
    <row r="463" s="5" customFormat="1" ht="23.25" customHeight="1">
      <c r="C463" s="104"/>
    </row>
    <row r="464" s="5" customFormat="1" ht="23.25" customHeight="1">
      <c r="C464" s="104"/>
    </row>
    <row r="465" s="5" customFormat="1" ht="23.25" customHeight="1">
      <c r="C465" s="104"/>
    </row>
    <row r="466" s="5" customFormat="1" ht="23.25" customHeight="1">
      <c r="C466" s="104"/>
    </row>
    <row r="467" s="5" customFormat="1" ht="23.25" customHeight="1">
      <c r="C467" s="104"/>
    </row>
    <row r="468" s="5" customFormat="1" ht="23.25" customHeight="1">
      <c r="C468" s="104"/>
    </row>
    <row r="469" s="5" customFormat="1" ht="23.25" customHeight="1">
      <c r="C469" s="104"/>
    </row>
    <row r="470" s="5" customFormat="1" ht="23.25" customHeight="1">
      <c r="C470" s="104"/>
    </row>
    <row r="471" s="5" customFormat="1" ht="23.25" customHeight="1">
      <c r="C471" s="104"/>
    </row>
    <row r="472" s="5" customFormat="1" ht="23.25" customHeight="1">
      <c r="C472" s="104"/>
    </row>
    <row r="473" s="5" customFormat="1" ht="23.25" customHeight="1">
      <c r="C473" s="104"/>
    </row>
    <row r="474" s="5" customFormat="1" ht="23.25" customHeight="1">
      <c r="C474" s="104"/>
    </row>
    <row r="475" s="5" customFormat="1" ht="23.25" customHeight="1">
      <c r="C475" s="104"/>
    </row>
    <row r="476" s="5" customFormat="1" ht="23.25" customHeight="1">
      <c r="C476" s="104"/>
    </row>
    <row r="477" s="5" customFormat="1" ht="23.25" customHeight="1">
      <c r="C477" s="104"/>
    </row>
    <row r="478" s="5" customFormat="1" ht="23.25" customHeight="1">
      <c r="C478" s="104"/>
    </row>
    <row r="479" s="5" customFormat="1" ht="23.25" customHeight="1">
      <c r="C479" s="104"/>
    </row>
    <row r="480" s="5" customFormat="1" ht="23.25" customHeight="1">
      <c r="C480" s="104"/>
    </row>
    <row r="481" s="5" customFormat="1" ht="23.25" customHeight="1">
      <c r="C481" s="104"/>
    </row>
    <row r="482" s="5" customFormat="1" ht="23.25" customHeight="1">
      <c r="C482" s="104"/>
    </row>
    <row r="483" s="5" customFormat="1" ht="23.25" customHeight="1">
      <c r="C483" s="104"/>
    </row>
    <row r="484" s="5" customFormat="1" ht="23.25" customHeight="1">
      <c r="C484" s="104"/>
    </row>
    <row r="485" s="5" customFormat="1" ht="23.25" customHeight="1">
      <c r="C485" s="104"/>
    </row>
    <row r="486" s="5" customFormat="1" ht="23.25" customHeight="1">
      <c r="C486" s="104"/>
    </row>
    <row r="487" s="5" customFormat="1" ht="23.25" customHeight="1">
      <c r="C487" s="104"/>
    </row>
    <row r="488" s="5" customFormat="1" ht="23.25" customHeight="1">
      <c r="C488" s="104"/>
    </row>
    <row r="489" s="5" customFormat="1" ht="23.25" customHeight="1">
      <c r="C489" s="104"/>
    </row>
    <row r="490" s="5" customFormat="1" ht="23.25" customHeight="1">
      <c r="C490" s="104"/>
    </row>
    <row r="491" s="5" customFormat="1" ht="23.25" customHeight="1">
      <c r="C491" s="104"/>
    </row>
    <row r="492" s="5" customFormat="1" ht="23.25" customHeight="1">
      <c r="C492" s="104"/>
    </row>
    <row r="493" s="5" customFormat="1" ht="23.25" customHeight="1">
      <c r="C493" s="104"/>
    </row>
    <row r="494" s="5" customFormat="1" ht="23.25" customHeight="1">
      <c r="C494" s="104"/>
    </row>
    <row r="495" s="5" customFormat="1" ht="23.25" customHeight="1">
      <c r="C495" s="104"/>
    </row>
    <row r="496" s="5" customFormat="1" ht="23.25" customHeight="1">
      <c r="C496" s="104"/>
    </row>
    <row r="497" s="5" customFormat="1" ht="23.25" customHeight="1">
      <c r="C497" s="104"/>
    </row>
    <row r="498" s="5" customFormat="1" ht="23.25" customHeight="1">
      <c r="C498" s="104"/>
    </row>
    <row r="499" s="5" customFormat="1" ht="23.25" customHeight="1">
      <c r="C499" s="104"/>
    </row>
    <row r="500" s="5" customFormat="1" ht="23.25" customHeight="1">
      <c r="C500" s="104"/>
    </row>
    <row r="501" s="5" customFormat="1" ht="23.25" customHeight="1">
      <c r="C501" s="104"/>
    </row>
    <row r="502" s="5" customFormat="1" ht="23.25" customHeight="1">
      <c r="C502" s="104"/>
    </row>
    <row r="503" s="5" customFormat="1" ht="23.25" customHeight="1">
      <c r="C503" s="104"/>
    </row>
    <row r="504" s="5" customFormat="1" ht="23.25" customHeight="1">
      <c r="C504" s="104"/>
    </row>
    <row r="505" s="5" customFormat="1" ht="23.25" customHeight="1">
      <c r="C505" s="104"/>
    </row>
    <row r="506" s="5" customFormat="1" ht="23.25" customHeight="1">
      <c r="C506" s="104"/>
    </row>
    <row r="507" s="5" customFormat="1" ht="23.25" customHeight="1">
      <c r="C507" s="104"/>
    </row>
    <row r="508" s="5" customFormat="1" ht="23.25" customHeight="1">
      <c r="C508" s="104"/>
    </row>
    <row r="509" s="5" customFormat="1" ht="23.25" customHeight="1">
      <c r="C509" s="104"/>
    </row>
    <row r="510" s="5" customFormat="1" ht="23.25" customHeight="1">
      <c r="C510" s="104"/>
    </row>
    <row r="511" s="5" customFormat="1" ht="23.25" customHeight="1">
      <c r="C511" s="104"/>
    </row>
    <row r="512" s="5" customFormat="1" ht="23.25" customHeight="1">
      <c r="C512" s="104"/>
    </row>
    <row r="513" s="5" customFormat="1" ht="23.25" customHeight="1">
      <c r="C513" s="104"/>
    </row>
    <row r="514" s="5" customFormat="1" ht="23.25" customHeight="1">
      <c r="C514" s="104"/>
    </row>
    <row r="515" s="5" customFormat="1" ht="23.25" customHeight="1">
      <c r="C515" s="104"/>
    </row>
    <row r="516" s="5" customFormat="1" ht="23.25" customHeight="1">
      <c r="C516" s="104"/>
    </row>
    <row r="517" s="5" customFormat="1" ht="23.25" customHeight="1">
      <c r="C517" s="104"/>
    </row>
    <row r="518" s="5" customFormat="1" ht="23.25" customHeight="1">
      <c r="C518" s="104"/>
    </row>
    <row r="519" s="5" customFormat="1" ht="23.25" customHeight="1">
      <c r="C519" s="104"/>
    </row>
    <row r="520" s="5" customFormat="1" ht="23.25" customHeight="1">
      <c r="C520" s="104"/>
    </row>
    <row r="521" s="5" customFormat="1" ht="23.25" customHeight="1">
      <c r="C521" s="104"/>
    </row>
    <row r="522" s="5" customFormat="1" ht="23.25" customHeight="1">
      <c r="C522" s="104"/>
    </row>
    <row r="523" s="5" customFormat="1" ht="23.25" customHeight="1">
      <c r="C523" s="104"/>
    </row>
    <row r="524" s="5" customFormat="1" ht="23.25" customHeight="1">
      <c r="C524" s="104"/>
    </row>
    <row r="525" s="5" customFormat="1" ht="23.25" customHeight="1">
      <c r="C525" s="104"/>
    </row>
    <row r="526" s="5" customFormat="1" ht="23.25" customHeight="1">
      <c r="C526" s="104"/>
    </row>
    <row r="527" s="5" customFormat="1" ht="23.25" customHeight="1">
      <c r="C527" s="104"/>
    </row>
    <row r="528" s="5" customFormat="1" ht="23.25" customHeight="1">
      <c r="C528" s="104"/>
    </row>
    <row r="529" s="5" customFormat="1" ht="23.25" customHeight="1">
      <c r="C529" s="104"/>
    </row>
    <row r="530" s="5" customFormat="1" ht="23.25" customHeight="1">
      <c r="C530" s="104"/>
    </row>
    <row r="531" s="5" customFormat="1" ht="23.25" customHeight="1">
      <c r="C531" s="104"/>
    </row>
    <row r="532" s="5" customFormat="1" ht="23.25" customHeight="1">
      <c r="C532" s="104"/>
    </row>
    <row r="533" s="5" customFormat="1" ht="23.25" customHeight="1">
      <c r="C533" s="104"/>
    </row>
    <row r="534" s="5" customFormat="1" ht="23.25" customHeight="1">
      <c r="C534" s="104"/>
    </row>
    <row r="535" s="5" customFormat="1" ht="23.25" customHeight="1">
      <c r="C535" s="104"/>
    </row>
    <row r="536" s="5" customFormat="1" ht="23.25" customHeight="1">
      <c r="C536" s="104"/>
    </row>
    <row r="537" s="5" customFormat="1" ht="23.25" customHeight="1">
      <c r="C537" s="104"/>
    </row>
    <row r="538" s="5" customFormat="1" ht="23.25" customHeight="1">
      <c r="C538" s="104"/>
    </row>
    <row r="539" s="5" customFormat="1" ht="23.25" customHeight="1">
      <c r="C539" s="104"/>
    </row>
    <row r="540" s="5" customFormat="1" ht="23.25" customHeight="1">
      <c r="C540" s="104"/>
    </row>
    <row r="541" s="5" customFormat="1" ht="23.25" customHeight="1">
      <c r="C541" s="104"/>
    </row>
    <row r="542" s="5" customFormat="1" ht="23.25" customHeight="1">
      <c r="C542" s="104"/>
    </row>
    <row r="543" s="5" customFormat="1" ht="23.25" customHeight="1">
      <c r="C543" s="104"/>
    </row>
    <row r="544" s="5" customFormat="1" ht="23.25" customHeight="1">
      <c r="C544" s="104"/>
    </row>
    <row r="545" s="5" customFormat="1" ht="23.25" customHeight="1">
      <c r="C545" s="104"/>
    </row>
    <row r="546" s="5" customFormat="1" ht="23.25" customHeight="1">
      <c r="C546" s="104"/>
    </row>
    <row r="547" s="5" customFormat="1" ht="23.25" customHeight="1">
      <c r="C547" s="104"/>
    </row>
    <row r="548" s="5" customFormat="1" ht="23.25" customHeight="1">
      <c r="C548" s="104"/>
    </row>
    <row r="549" s="5" customFormat="1" ht="23.25" customHeight="1">
      <c r="C549" s="104"/>
    </row>
    <row r="550" s="5" customFormat="1" ht="23.25" customHeight="1">
      <c r="C550" s="104"/>
    </row>
    <row r="551" s="5" customFormat="1" ht="23.25" customHeight="1">
      <c r="C551" s="104"/>
    </row>
    <row r="552" s="5" customFormat="1" ht="23.25" customHeight="1">
      <c r="C552" s="104"/>
    </row>
    <row r="553" s="5" customFormat="1" ht="23.25" customHeight="1">
      <c r="C553" s="104"/>
    </row>
    <row r="554" s="5" customFormat="1" ht="23.25" customHeight="1">
      <c r="C554" s="104"/>
    </row>
    <row r="555" s="5" customFormat="1" ht="23.25" customHeight="1">
      <c r="C555" s="104"/>
    </row>
    <row r="556" s="5" customFormat="1" ht="23.25" customHeight="1">
      <c r="C556" s="104"/>
    </row>
    <row r="557" s="5" customFormat="1" ht="23.25" customHeight="1">
      <c r="C557" s="104"/>
    </row>
  </sheetData>
  <mergeCells count="1">
    <mergeCell ref="A2:F2"/>
  </mergeCells>
  <printOptions headings="0" gridLines="0"/>
  <pageMargins left="0.59027799999999997" right="0.59027799999999997" top="0.78680600000000001" bottom="0.59027799999999997" header="0.314583" footer="0.39305599999999996"/>
  <pageSetup paperSize="9" scale="90" firstPageNumber="35"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zoomScale="100" workbookViewId="0">
      <selection activeCell="H25" activeCellId="0" sqref="H25"/>
    </sheetView>
  </sheetViews>
  <sheetFormatPr baseColWidth="8" defaultColWidth="33.875" defaultRowHeight="26.25" customHeight="1"/>
  <cols>
    <col customWidth="1" min="1" max="1" style="30" width="51.25"/>
    <col customWidth="1" min="2" max="2" style="30" width="9.75"/>
    <col customWidth="1" min="3" max="3" style="30" width="11.5"/>
    <col customWidth="1" min="4" max="4" style="30" width="9.75"/>
    <col customWidth="1" min="5" max="257" style="30" width="33.875"/>
  </cols>
  <sheetData>
    <row r="1" s="30" customFormat="1" ht="27" customHeight="1">
      <c r="A1" s="32" t="s">
        <v>761</v>
      </c>
      <c r="B1" s="3"/>
      <c r="C1" s="30"/>
      <c r="D1" s="30"/>
    </row>
    <row r="2" s="30" customFormat="1" ht="16" customHeight="1">
      <c r="A2" s="3"/>
      <c r="B2" s="3"/>
      <c r="C2" s="30"/>
      <c r="D2" s="30"/>
    </row>
    <row r="3" s="30" customFormat="1" ht="26" customHeight="1">
      <c r="A3" s="101" t="s">
        <v>762</v>
      </c>
      <c r="B3" s="34"/>
      <c r="C3" s="34"/>
      <c r="D3" s="34"/>
    </row>
    <row r="4" s="5" customFormat="1" ht="24" customHeight="1">
      <c r="A4" s="120"/>
      <c r="B4" s="122" t="s">
        <v>763</v>
      </c>
      <c r="C4" s="122"/>
      <c r="D4" s="122"/>
    </row>
    <row r="5" s="106" customFormat="1" ht="32.25" customHeight="1">
      <c r="A5" s="107" t="s">
        <v>621</v>
      </c>
      <c r="B5" s="107" t="s">
        <v>622</v>
      </c>
      <c r="C5" s="107" t="s">
        <v>623</v>
      </c>
      <c r="D5" s="107" t="s">
        <v>125</v>
      </c>
    </row>
    <row r="6" s="5" customFormat="1" ht="32.25" customHeight="1">
      <c r="A6" s="123" t="s">
        <v>764</v>
      </c>
      <c r="B6" s="112">
        <f>SUM(XFD7:XFD12)</f>
        <v>86802.790000000008</v>
      </c>
      <c r="C6" s="112">
        <f>SUM(XFD7:XFD12)</f>
        <v>86504</v>
      </c>
      <c r="D6" s="112">
        <f>SUM(XFD7:XFD12)</f>
        <v>-299</v>
      </c>
    </row>
    <row r="7" s="5" customFormat="1" ht="32.25" customHeight="1">
      <c r="A7" s="19" t="s">
        <v>765</v>
      </c>
      <c r="B7" s="124">
        <v>2547</v>
      </c>
      <c r="C7" s="8">
        <v>1932</v>
      </c>
      <c r="D7" s="8">
        <f>SUM(XFD7-XFD7)</f>
        <v>-615</v>
      </c>
    </row>
    <row r="8" s="5" customFormat="1" ht="39.950000000000003" customHeight="1">
      <c r="A8" s="19" t="s">
        <v>766</v>
      </c>
      <c r="B8" s="124">
        <v>81998.210000000006</v>
      </c>
      <c r="C8" s="8">
        <v>81972</v>
      </c>
      <c r="D8" s="8">
        <v>-26</v>
      </c>
    </row>
    <row r="9" s="5" customFormat="1" ht="32.25" customHeight="1">
      <c r="A9" s="19" t="s">
        <v>767</v>
      </c>
      <c r="B9" s="124">
        <v>2257.5799999999999</v>
      </c>
      <c r="C9" s="8">
        <v>2600</v>
      </c>
      <c r="D9" s="8">
        <v>342</v>
      </c>
    </row>
    <row r="10" s="5" customFormat="1" ht="32.25" customHeight="1">
      <c r="A10" s="19" t="s">
        <v>768</v>
      </c>
      <c r="B10" s="124"/>
      <c r="C10" s="8"/>
      <c r="D10" s="8"/>
    </row>
    <row r="11" s="5" customFormat="1" ht="32.25" customHeight="1">
      <c r="A11" s="19" t="s">
        <v>769</v>
      </c>
      <c r="B11" s="124"/>
      <c r="C11" s="8"/>
      <c r="D11" s="8"/>
    </row>
    <row r="12" s="5" customFormat="1" ht="32.25" customHeight="1">
      <c r="A12" s="19" t="s">
        <v>770</v>
      </c>
      <c r="B12" s="125"/>
      <c r="C12" s="8"/>
      <c r="D12" s="8"/>
    </row>
    <row r="13" s="5" customFormat="1" ht="233" customHeight="1">
      <c r="A13" s="103" t="s">
        <v>771</v>
      </c>
      <c r="B13" s="103"/>
      <c r="C13" s="103"/>
      <c r="D13" s="103"/>
    </row>
    <row r="14" s="5" customFormat="1" ht="26.25" customHeight="1"/>
    <row r="15" s="5" customFormat="1" ht="26.25" customHeight="1"/>
    <row r="16" s="5" customFormat="1" ht="26.25" customHeight="1"/>
    <row r="17" s="5" customFormat="1" ht="26.25" customHeight="1"/>
    <row r="18" s="5" customFormat="1" ht="26.25" customHeight="1"/>
    <row r="19" s="5" customFormat="1" ht="26.25" customHeight="1"/>
    <row r="20" s="5" customFormat="1" ht="26.25" customHeight="1"/>
    <row r="21" s="5" customFormat="1" ht="26.25" customHeight="1"/>
    <row r="22" s="5" customFormat="1" ht="26.25" customHeight="1"/>
    <row r="23" s="5" customFormat="1" ht="26.25" customHeight="1"/>
    <row r="24" s="5" customFormat="1" ht="26.25" customHeight="1"/>
    <row r="25" s="5" customFormat="1" ht="26.25" customHeight="1"/>
    <row r="26" s="5" customFormat="1" ht="26.25" customHeight="1"/>
    <row r="27" s="5" customFormat="1" ht="26.25" customHeight="1"/>
    <row r="28" s="5" customFormat="1" ht="26.25" customHeight="1"/>
    <row r="29" s="5" customFormat="1" ht="26.25" customHeight="1"/>
    <row r="30" s="5" customFormat="1" ht="26.25" customHeight="1"/>
    <row r="31" s="5" customFormat="1" ht="26.25" customHeight="1"/>
    <row r="32" s="5" customFormat="1" ht="26.25" customHeight="1"/>
    <row r="33" s="5" customFormat="1" ht="26.25" customHeight="1"/>
    <row r="34" s="5" customFormat="1" ht="26.25" customHeight="1"/>
    <row r="35" s="5" customFormat="1" ht="26.25" customHeight="1"/>
    <row r="36" s="5" customFormat="1" ht="26.25" customHeight="1"/>
    <row r="37" s="5" customFormat="1" ht="26.25" customHeight="1"/>
    <row r="38" s="5" customFormat="1" ht="26.25" customHeight="1"/>
    <row r="39" s="5" customFormat="1" ht="26.25" customHeight="1"/>
    <row r="40" s="5" customFormat="1" ht="26.25" customHeight="1"/>
    <row r="41" s="5" customFormat="1" ht="26.25" customHeight="1"/>
    <row r="42" s="5" customFormat="1" ht="26.25" customHeight="1"/>
    <row r="43" s="5" customFormat="1" ht="26.25" customHeight="1"/>
    <row r="44" s="5" customFormat="1" ht="26.25" customHeight="1"/>
    <row r="45" s="5" customFormat="1" ht="26.25" customHeight="1"/>
    <row r="46" s="5" customFormat="1" ht="26.25" customHeight="1"/>
    <row r="47" s="5" customFormat="1" ht="26.25" customHeight="1"/>
    <row r="48" s="5" customFormat="1" ht="26.25" customHeight="1"/>
    <row r="49" s="5" customFormat="1" ht="26.25" customHeight="1"/>
    <row r="50" s="5" customFormat="1" ht="26.25" customHeight="1"/>
    <row r="51" s="5" customFormat="1" ht="26.25" customHeight="1"/>
    <row r="52" s="5" customFormat="1" ht="26.25" customHeight="1"/>
    <row r="53" s="5" customFormat="1" ht="26.25" customHeight="1"/>
    <row r="54" s="5" customFormat="1" ht="26.25" customHeight="1"/>
    <row r="55" s="5" customFormat="1" ht="26.25" customHeight="1"/>
    <row r="56" s="5" customFormat="1" ht="26.25" customHeight="1"/>
    <row r="57" s="5" customFormat="1" ht="26.25" customHeight="1"/>
    <row r="58" s="5" customFormat="1" ht="26.25" customHeight="1"/>
    <row r="59" s="5" customFormat="1" ht="26.25" customHeight="1"/>
    <row r="60" s="5" customFormat="1" ht="26.25" customHeight="1"/>
    <row r="61" s="5" customFormat="1" ht="26.25" customHeight="1"/>
    <row r="62" s="5" customFormat="1" ht="26.25" customHeight="1"/>
    <row r="63" s="5" customFormat="1" ht="26.25" customHeight="1"/>
    <row r="64" s="5" customFormat="1" ht="26.25" customHeight="1"/>
    <row r="65" s="5" customFormat="1" ht="26.25" customHeight="1"/>
    <row r="66" s="5" customFormat="1" ht="26.25" customHeight="1"/>
    <row r="67" s="5" customFormat="1" ht="26.25" customHeight="1"/>
    <row r="68" s="5" customFormat="1" ht="26.25" customHeight="1"/>
    <row r="69" s="5" customFormat="1" ht="26.25" customHeight="1"/>
    <row r="70" s="5" customFormat="1" ht="26.25" customHeight="1"/>
    <row r="71" s="5" customFormat="1" ht="26.25" customHeight="1"/>
    <row r="72" s="5" customFormat="1" ht="26.25" customHeight="1"/>
    <row r="73" s="5" customFormat="1" ht="26.25" customHeight="1"/>
    <row r="74" s="5" customFormat="1" ht="26.25" customHeight="1"/>
    <row r="75" s="5" customFormat="1" ht="26.25" customHeight="1"/>
    <row r="76" s="5" customFormat="1" ht="26.25" customHeight="1"/>
    <row r="77" s="5" customFormat="1" ht="26.25" customHeight="1"/>
    <row r="78" s="5" customFormat="1" ht="26.25" customHeight="1"/>
    <row r="79" s="5" customFormat="1" ht="26.25" customHeight="1"/>
    <row r="80" s="5" customFormat="1" ht="26.25" customHeight="1"/>
    <row r="81" s="5" customFormat="1" ht="26.25" customHeight="1"/>
    <row r="82" s="5" customFormat="1" ht="26.25" customHeight="1"/>
    <row r="83" s="5" customFormat="1" ht="26.25" customHeight="1"/>
    <row r="84" s="5" customFormat="1" ht="26.25" customHeight="1"/>
    <row r="85" s="5" customFormat="1" ht="26.25" customHeight="1"/>
    <row r="86" s="5" customFormat="1" ht="26.25" customHeight="1"/>
    <row r="87" s="5" customFormat="1" ht="26.25" customHeight="1"/>
    <row r="88" s="5" customFormat="1" ht="26.25" customHeight="1"/>
    <row r="89" s="5" customFormat="1" ht="26.25" customHeight="1"/>
    <row r="90" s="5" customFormat="1" ht="26.25" customHeight="1"/>
    <row r="91" s="5" customFormat="1" ht="26.25" customHeight="1"/>
    <row r="92" s="5" customFormat="1" ht="26.25" customHeight="1"/>
    <row r="93" s="5" customFormat="1" ht="26.25" customHeight="1"/>
    <row r="94" s="5" customFormat="1" ht="26.25" customHeight="1"/>
    <row r="95" s="5" customFormat="1" ht="26.25" customHeight="1"/>
    <row r="96" s="5" customFormat="1" ht="26.25" customHeight="1"/>
    <row r="97" s="5" customFormat="1" ht="26.25" customHeight="1"/>
    <row r="98" s="5" customFormat="1" ht="26.25" customHeight="1"/>
    <row r="99" s="5" customFormat="1" ht="26.25" customHeight="1"/>
    <row r="100" s="5" customFormat="1" ht="26.25" customHeight="1"/>
    <row r="101" s="5" customFormat="1" ht="26.25" customHeight="1"/>
    <row r="102" s="5" customFormat="1" ht="26.25" customHeight="1"/>
    <row r="103" s="5" customFormat="1" ht="26.25" customHeight="1"/>
    <row r="104" s="5" customFormat="1" ht="26.25" customHeight="1"/>
    <row r="105" s="5" customFormat="1" ht="26.25" customHeight="1"/>
    <row r="106" s="5" customFormat="1" ht="26.25" customHeight="1"/>
    <row r="107" s="5" customFormat="1" ht="26.25" customHeight="1"/>
    <row r="108" s="5" customFormat="1" ht="26.25" customHeight="1"/>
    <row r="109" s="5" customFormat="1" ht="26.25" customHeight="1"/>
    <row r="110" s="5" customFormat="1" ht="26.25" customHeight="1"/>
    <row r="111" s="5" customFormat="1" ht="26.25" customHeight="1"/>
    <row r="112" s="5" customFormat="1" ht="26.25" customHeight="1"/>
    <row r="113" s="5" customFormat="1" ht="26.25" customHeight="1"/>
    <row r="114" s="5" customFormat="1" ht="26.25" customHeight="1"/>
    <row r="115" s="5" customFormat="1" ht="26.25" customHeight="1"/>
    <row r="116" s="5" customFormat="1" ht="26.25" customHeight="1"/>
    <row r="117" s="5" customFormat="1" ht="26.25" customHeight="1"/>
    <row r="118" s="5" customFormat="1" ht="26.25" customHeight="1"/>
    <row r="119" s="5" customFormat="1" ht="26.25" customHeight="1"/>
    <row r="120" s="5" customFormat="1" ht="26.25" customHeight="1"/>
    <row r="121" s="5" customFormat="1" ht="26.25" customHeight="1"/>
    <row r="122" s="5" customFormat="1" ht="26.25" customHeight="1"/>
    <row r="123" s="5" customFormat="1" ht="26.25" customHeight="1"/>
    <row r="124" s="5" customFormat="1" ht="26.25" customHeight="1"/>
    <row r="125" s="5" customFormat="1" ht="26.25" customHeight="1"/>
    <row r="126" s="5" customFormat="1" ht="26.25" customHeight="1"/>
    <row r="127" s="5" customFormat="1" ht="26.25" customHeight="1"/>
    <row r="128" s="5" customFormat="1" ht="26.25" customHeight="1"/>
    <row r="129" s="5" customFormat="1" ht="26.25" customHeight="1"/>
    <row r="130" s="5" customFormat="1" ht="26.25" customHeight="1"/>
    <row r="131" s="5" customFormat="1" ht="26.25" customHeight="1"/>
    <row r="132" s="5" customFormat="1" ht="26.25" customHeight="1"/>
    <row r="133" s="5" customFormat="1" ht="26.25" customHeight="1"/>
    <row r="134" s="5" customFormat="1" ht="26.25" customHeight="1"/>
    <row r="135" s="5" customFormat="1" ht="26.25" customHeight="1"/>
    <row r="136" s="5" customFormat="1" ht="26.25" customHeight="1"/>
    <row r="137" s="5" customFormat="1" ht="26.25" customHeight="1"/>
    <row r="138" s="5" customFormat="1" ht="26.25" customHeight="1"/>
    <row r="139" s="5" customFormat="1" ht="26.25" customHeight="1"/>
    <row r="140" s="5" customFormat="1" ht="26.25" customHeight="1"/>
    <row r="141" s="5" customFormat="1" ht="26.25" customHeight="1"/>
    <row r="142" s="5" customFormat="1" ht="26.25" customHeight="1"/>
    <row r="143" s="5" customFormat="1" ht="26.25" customHeight="1"/>
    <row r="144" s="5" customFormat="1" ht="26.25" customHeight="1"/>
    <row r="145" s="5" customFormat="1" ht="26.25" customHeight="1"/>
    <row r="146" s="5" customFormat="1" ht="26.25" customHeight="1"/>
    <row r="147" s="5" customFormat="1" ht="26.25" customHeight="1"/>
    <row r="148" s="5" customFormat="1" ht="26.25" customHeight="1"/>
    <row r="149" s="5" customFormat="1" ht="26.25" customHeight="1"/>
    <row r="150" s="5" customFormat="1" ht="26.25" customHeight="1"/>
    <row r="151" s="5" customFormat="1" ht="26.25" customHeight="1"/>
    <row r="152" s="5" customFormat="1" ht="26.25" customHeight="1"/>
    <row r="153" s="5" customFormat="1" ht="26.25" customHeight="1"/>
    <row r="154" s="5" customFormat="1" ht="26.25" customHeight="1"/>
    <row r="155" s="5" customFormat="1" ht="26.25" customHeight="1"/>
    <row r="156" s="5" customFormat="1" ht="26.25" customHeight="1"/>
    <row r="157" s="5" customFormat="1" ht="26.25" customHeight="1"/>
    <row r="158" s="5" customFormat="1" ht="26.25" customHeight="1"/>
    <row r="159" s="5" customFormat="1" ht="26.25" customHeight="1"/>
    <row r="160" s="5" customFormat="1" ht="26.25" customHeight="1"/>
    <row r="161" s="5" customFormat="1" ht="26.25" customHeight="1"/>
    <row r="162" s="5" customFormat="1" ht="26.25" customHeight="1"/>
    <row r="163" s="5" customFormat="1" ht="26.25" customHeight="1"/>
    <row r="164" s="5" customFormat="1" ht="26.25" customHeight="1"/>
    <row r="165" s="5" customFormat="1" ht="26.25" customHeight="1"/>
    <row r="166" s="5" customFormat="1" ht="26.25" customHeight="1"/>
    <row r="167" s="5" customFormat="1" ht="26.25" customHeight="1"/>
    <row r="168" s="5" customFormat="1" ht="26.25" customHeight="1"/>
    <row r="169" s="5" customFormat="1" ht="26.25" customHeight="1"/>
    <row r="170" s="5" customFormat="1" ht="26.25" customHeight="1"/>
    <row r="171" s="5" customFormat="1" ht="26.25" customHeight="1"/>
    <row r="172" s="5" customFormat="1" ht="26.25" customHeight="1"/>
    <row r="173" s="5" customFormat="1" ht="26.25" customHeight="1"/>
    <row r="174" s="5" customFormat="1" ht="26.25" customHeight="1"/>
    <row r="175" s="5" customFormat="1" ht="26.25" customHeight="1"/>
    <row r="176" s="5" customFormat="1" ht="26.25" customHeight="1"/>
    <row r="177" s="5" customFormat="1" ht="26.25" customHeight="1"/>
    <row r="178" s="5" customFormat="1" ht="26.25" customHeight="1"/>
    <row r="179" s="5" customFormat="1" ht="26.25" customHeight="1"/>
    <row r="180" s="5" customFormat="1" ht="26.25" customHeight="1"/>
    <row r="181" s="5" customFormat="1" ht="26.25" customHeight="1"/>
    <row r="182" s="5" customFormat="1" ht="26.25" customHeight="1"/>
    <row r="183" s="5" customFormat="1" ht="26.25" customHeight="1"/>
    <row r="184" s="5" customFormat="1" ht="26.25" customHeight="1"/>
    <row r="185" s="5" customFormat="1" ht="26.25" customHeight="1"/>
    <row r="186" s="5" customFormat="1" ht="26.25" customHeight="1"/>
    <row r="187" s="5" customFormat="1" ht="26.25" customHeight="1"/>
    <row r="188" s="5" customFormat="1" ht="26.25" customHeight="1"/>
    <row r="189" s="5" customFormat="1" ht="26.25" customHeight="1"/>
    <row r="190" s="5" customFormat="1" ht="26.25" customHeight="1"/>
    <row r="191" s="5" customFormat="1" ht="26.25" customHeight="1"/>
    <row r="192" s="5" customFormat="1" ht="26.25" customHeight="1"/>
    <row r="193" s="5" customFormat="1" ht="26.25" customHeight="1"/>
    <row r="194" s="5" customFormat="1" ht="26.25" customHeight="1"/>
    <row r="195" s="5" customFormat="1" ht="26.25" customHeight="1"/>
    <row r="196" s="5" customFormat="1" ht="26.25" customHeight="1"/>
    <row r="197" s="5" customFormat="1" ht="26.25" customHeight="1"/>
    <row r="198" s="5" customFormat="1" ht="26.25" customHeight="1"/>
    <row r="199" s="5" customFormat="1" ht="26.25" customHeight="1"/>
    <row r="200" s="5" customFormat="1" ht="26.25" customHeight="1"/>
    <row r="201" s="5" customFormat="1" ht="26.25" customHeight="1"/>
    <row r="202" s="5" customFormat="1" ht="26.25" customHeight="1"/>
    <row r="203" s="5" customFormat="1" ht="26.25" customHeight="1"/>
    <row r="204" s="5" customFormat="1" ht="26.25" customHeight="1"/>
    <row r="205" s="5" customFormat="1" ht="26.25" customHeight="1"/>
    <row r="206" s="5" customFormat="1" ht="26.25" customHeight="1"/>
    <row r="207" s="5" customFormat="1" ht="26.25" customHeight="1"/>
    <row r="208" s="5" customFormat="1" ht="26.25" customHeight="1"/>
    <row r="209" s="5" customFormat="1" ht="26.25" customHeight="1"/>
    <row r="210" s="5" customFormat="1" ht="26.25" customHeight="1"/>
    <row r="211" s="5" customFormat="1" ht="26.25" customHeight="1"/>
    <row r="212" s="5" customFormat="1" ht="26.25" customHeight="1"/>
    <row r="213" s="5" customFormat="1" ht="26.25" customHeight="1"/>
    <row r="214" s="5" customFormat="1" ht="26.25" customHeight="1"/>
    <row r="215" s="5" customFormat="1" ht="26.25" customHeight="1"/>
    <row r="216" s="5" customFormat="1" ht="26.25" customHeight="1"/>
    <row r="217" s="5" customFormat="1" ht="26.25" customHeight="1"/>
    <row r="218" s="5" customFormat="1" ht="26.25" customHeight="1"/>
    <row r="219" s="5" customFormat="1" ht="26.25" customHeight="1"/>
    <row r="220" s="5" customFormat="1" ht="26.25" customHeight="1"/>
    <row r="221" s="5" customFormat="1" ht="26.25" customHeight="1"/>
    <row r="222" s="5" customFormat="1" ht="26.25" customHeight="1"/>
    <row r="223" s="5" customFormat="1" ht="26.25" customHeight="1"/>
    <row r="224" s="5" customFormat="1" ht="26.25" customHeight="1"/>
    <row r="225" s="5" customFormat="1" ht="26.25" customHeight="1"/>
    <row r="226" s="5" customFormat="1" ht="26.25" customHeight="1"/>
    <row r="227" s="5" customFormat="1" ht="26.25" customHeight="1"/>
    <row r="228" s="5" customFormat="1" ht="26.25" customHeight="1"/>
    <row r="229" s="5" customFormat="1" ht="26.25" customHeight="1"/>
    <row r="230" s="5" customFormat="1" ht="26.25" customHeight="1"/>
    <row r="231" s="5" customFormat="1" ht="26.25" customHeight="1"/>
    <row r="232" s="5" customFormat="1" ht="26.25" customHeight="1"/>
    <row r="233" s="5" customFormat="1" ht="26.25" customHeight="1"/>
    <row r="234" s="5" customFormat="1" ht="26.25" customHeight="1"/>
    <row r="235" s="5" customFormat="1" ht="26.25" customHeight="1"/>
    <row r="236" s="5" customFormat="1" ht="26.25" customHeight="1"/>
    <row r="237" s="5" customFormat="1" ht="26.25" customHeight="1"/>
    <row r="238" s="5" customFormat="1" ht="26.25" customHeight="1"/>
    <row r="239" s="5" customFormat="1" ht="26.25" customHeight="1"/>
    <row r="240" s="5" customFormat="1" ht="26.25" customHeight="1"/>
    <row r="241" s="5" customFormat="1" ht="26.25" customHeight="1"/>
    <row r="242" s="5" customFormat="1" ht="26.25" customHeight="1"/>
    <row r="243" s="5" customFormat="1" ht="26.25" customHeight="1"/>
    <row r="244" s="5" customFormat="1" ht="26.25" customHeight="1"/>
    <row r="245" s="5" customFormat="1" ht="26.25" customHeight="1"/>
    <row r="246" s="5" customFormat="1" ht="26.25" customHeight="1"/>
    <row r="247" s="5" customFormat="1" ht="26.25" customHeight="1"/>
    <row r="248" s="5" customFormat="1" ht="26.25" customHeight="1"/>
    <row r="249" s="5" customFormat="1" ht="26.25" customHeight="1"/>
    <row r="250" s="5" customFormat="1" ht="26.25" customHeight="1"/>
    <row r="251" s="5" customFormat="1" ht="26.25" customHeight="1"/>
    <row r="252" s="5" customFormat="1" ht="26.25" customHeight="1"/>
    <row r="253" s="5" customFormat="1" ht="26.25" customHeight="1"/>
    <row r="254" s="5" customFormat="1" ht="26.25" customHeight="1"/>
    <row r="255" s="5" customFormat="1" ht="26.25" customHeight="1"/>
    <row r="256" s="5" customFormat="1" ht="26.25" customHeight="1"/>
    <row r="257" s="5" customFormat="1" ht="26.25" customHeight="1"/>
    <row r="258" s="5" customFormat="1" ht="26.25" customHeight="1"/>
    <row r="259" s="5" customFormat="1" ht="26.25" customHeight="1"/>
    <row r="260" s="5" customFormat="1" ht="26.25" customHeight="1"/>
    <row r="261" s="5" customFormat="1" ht="26.25" customHeight="1"/>
    <row r="262" s="5" customFormat="1" ht="26.25" customHeight="1"/>
    <row r="263" s="5" customFormat="1" ht="26.25" customHeight="1"/>
    <row r="264" s="5" customFormat="1" ht="26.25" customHeight="1"/>
    <row r="265" s="5" customFormat="1" ht="26.25" customHeight="1"/>
    <row r="266" s="5" customFormat="1" ht="26.25" customHeight="1"/>
    <row r="267" s="5" customFormat="1" ht="26.25" customHeight="1"/>
    <row r="268" s="5" customFormat="1" ht="26.25" customHeight="1"/>
    <row r="269" s="5" customFormat="1" ht="26.25" customHeight="1"/>
    <row r="270" s="5" customFormat="1" ht="26.25" customHeight="1"/>
    <row r="271" s="5" customFormat="1" ht="26.25" customHeight="1"/>
    <row r="272" s="5" customFormat="1" ht="26.25" customHeight="1"/>
    <row r="273" s="5" customFormat="1" ht="26.25" customHeight="1"/>
    <row r="274" s="5" customFormat="1" ht="26.25" customHeight="1"/>
    <row r="275" s="5" customFormat="1" ht="26.25" customHeight="1"/>
    <row r="276" s="5" customFormat="1" ht="26.25" customHeight="1"/>
    <row r="277" s="5" customFormat="1" ht="26.25" customHeight="1"/>
    <row r="278" s="5" customFormat="1" ht="26.25" customHeight="1"/>
    <row r="279" s="5" customFormat="1" ht="26.25" customHeight="1"/>
    <row r="280" s="5" customFormat="1" ht="26.25" customHeight="1"/>
    <row r="281" s="5" customFormat="1" ht="26.25" customHeight="1"/>
    <row r="282" s="5" customFormat="1" ht="26.25" customHeight="1"/>
    <row r="283" s="5" customFormat="1" ht="26.25" customHeight="1"/>
    <row r="284" s="5" customFormat="1" ht="26.25" customHeight="1"/>
    <row r="285" s="5" customFormat="1" ht="26.25" customHeight="1"/>
    <row r="286" s="5" customFormat="1" ht="26.25" customHeight="1"/>
    <row r="287" s="5" customFormat="1" ht="26.25" customHeight="1"/>
    <row r="288" s="5" customFormat="1" ht="26.25" customHeight="1"/>
    <row r="289" s="5" customFormat="1" ht="26.25" customHeight="1"/>
    <row r="290" s="5" customFormat="1" ht="26.25" customHeight="1"/>
    <row r="291" s="5" customFormat="1" ht="26.25" customHeight="1"/>
    <row r="292" s="5" customFormat="1" ht="26.25" customHeight="1"/>
    <row r="293" s="5" customFormat="1" ht="26.25" customHeight="1"/>
    <row r="294" s="5" customFormat="1" ht="26.25" customHeight="1"/>
    <row r="295" s="5" customFormat="1" ht="26.25" customHeight="1"/>
    <row r="296" s="5" customFormat="1" ht="26.25" customHeight="1"/>
    <row r="297" s="5" customFormat="1" ht="26.25" customHeight="1"/>
    <row r="298" s="5" customFormat="1" ht="26.25" customHeight="1"/>
    <row r="299" s="5" customFormat="1" ht="26.25" customHeight="1"/>
    <row r="300" s="5" customFormat="1" ht="26.25" customHeight="1"/>
    <row r="301" s="5" customFormat="1" ht="26.25" customHeight="1"/>
    <row r="302" s="5" customFormat="1" ht="26.25" customHeight="1"/>
    <row r="303" s="5" customFormat="1" ht="26.25" customHeight="1"/>
    <row r="304" s="5" customFormat="1" ht="26.25" customHeight="1"/>
    <row r="305" s="5" customFormat="1" ht="26.25" customHeight="1"/>
    <row r="306" s="5" customFormat="1" ht="26.25" customHeight="1"/>
    <row r="307" s="5" customFormat="1" ht="26.25" customHeight="1"/>
    <row r="308" s="5" customFormat="1" ht="26.25" customHeight="1"/>
    <row r="309" s="5" customFormat="1" ht="26.25" customHeight="1"/>
    <row r="310" s="5" customFormat="1" ht="26.25" customHeight="1"/>
    <row r="311" s="5" customFormat="1" ht="26.25" customHeight="1"/>
    <row r="312" s="5" customFormat="1" ht="26.25" customHeight="1"/>
    <row r="313" s="5" customFormat="1" ht="26.25" customHeight="1"/>
    <row r="314" s="5" customFormat="1" ht="26.25" customHeight="1"/>
    <row r="315" s="5" customFormat="1" ht="26.25" customHeight="1"/>
    <row r="316" s="5" customFormat="1" ht="26.25" customHeight="1"/>
    <row r="317" s="5" customFormat="1" ht="26.25" customHeight="1"/>
    <row r="318" s="5" customFormat="1" ht="26.25" customHeight="1"/>
    <row r="319" s="5" customFormat="1" ht="26.25" customHeight="1"/>
    <row r="320" s="5" customFormat="1" ht="26.25" customHeight="1"/>
    <row r="321" s="5" customFormat="1" ht="26.25" customHeight="1"/>
    <row r="322" s="5" customFormat="1" ht="26.25" customHeight="1"/>
    <row r="323" s="5" customFormat="1" ht="26.25" customHeight="1"/>
    <row r="324" s="5" customFormat="1" ht="26.25" customHeight="1"/>
    <row r="325" s="5" customFormat="1" ht="26.25" customHeight="1"/>
    <row r="326" s="5" customFormat="1" ht="26.25" customHeight="1"/>
    <row r="327" s="5" customFormat="1" ht="26.25" customHeight="1"/>
    <row r="328" s="5" customFormat="1" ht="26.25" customHeight="1"/>
    <row r="329" s="5" customFormat="1" ht="26.25" customHeight="1"/>
    <row r="330" s="5" customFormat="1" ht="26.25" customHeight="1"/>
    <row r="331" s="5" customFormat="1" ht="26.25" customHeight="1"/>
    <row r="332" s="5" customFormat="1" ht="26.25" customHeight="1"/>
    <row r="333" s="5" customFormat="1" ht="26.25" customHeight="1"/>
    <row r="334" s="5" customFormat="1" ht="26.25" customHeight="1"/>
    <row r="335" s="5" customFormat="1" ht="26.25" customHeight="1"/>
    <row r="336" s="5" customFormat="1" ht="26.25" customHeight="1"/>
    <row r="337" s="5" customFormat="1" ht="26.25" customHeight="1"/>
    <row r="338" s="5" customFormat="1" ht="26.25" customHeight="1"/>
    <row r="339" s="5" customFormat="1" ht="26.25" customHeight="1"/>
    <row r="340" s="5" customFormat="1" ht="26.25" customHeight="1"/>
    <row r="341" s="5" customFormat="1" ht="26.25" customHeight="1"/>
    <row r="342" s="5" customFormat="1" ht="26.25" customHeight="1"/>
    <row r="343" s="5" customFormat="1" ht="26.25" customHeight="1"/>
    <row r="344" s="5" customFormat="1" ht="26.25" customHeight="1"/>
    <row r="345" s="5" customFormat="1" ht="26.25" customHeight="1"/>
    <row r="346" s="5" customFormat="1" ht="26.25" customHeight="1"/>
    <row r="347" s="5" customFormat="1" ht="26.25" customHeight="1"/>
    <row r="348" s="5" customFormat="1" ht="26.25" customHeight="1"/>
    <row r="349" s="5" customFormat="1" ht="26.25" customHeight="1"/>
    <row r="350" s="5" customFormat="1" ht="26.25" customHeight="1"/>
    <row r="351" s="5" customFormat="1" ht="26.25" customHeight="1"/>
    <row r="352" s="5" customFormat="1" ht="26.25" customHeight="1"/>
    <row r="353" s="5" customFormat="1" ht="26.25" customHeight="1"/>
    <row r="354" s="5" customFormat="1" ht="26.25" customHeight="1"/>
    <row r="355" s="5" customFormat="1" ht="26.25" customHeight="1"/>
    <row r="356" s="5" customFormat="1" ht="26.25" customHeight="1"/>
    <row r="357" s="5" customFormat="1" ht="26.25" customHeight="1"/>
    <row r="358" s="5" customFormat="1" ht="26.25" customHeight="1"/>
    <row r="359" s="5" customFormat="1" ht="26.25" customHeight="1"/>
    <row r="360" s="5" customFormat="1" ht="26.25" customHeight="1"/>
    <row r="361" s="5" customFormat="1" ht="26.25" customHeight="1"/>
    <row r="362" s="5" customFormat="1" ht="26.25" customHeight="1"/>
    <row r="363" s="5" customFormat="1" ht="26.25" customHeight="1"/>
    <row r="364" s="5" customFormat="1" ht="26.25" customHeight="1"/>
    <row r="365" s="5" customFormat="1" ht="26.25" customHeight="1"/>
    <row r="366" s="5" customFormat="1" ht="26.25" customHeight="1"/>
    <row r="367" s="5" customFormat="1" ht="26.25" customHeight="1"/>
    <row r="368" s="5" customFormat="1" ht="26.25" customHeight="1"/>
    <row r="369" s="5" customFormat="1" ht="26.25" customHeight="1"/>
    <row r="370" s="5" customFormat="1" ht="26.25" customHeight="1"/>
    <row r="371" s="5" customFormat="1" ht="26.25" customHeight="1"/>
    <row r="372" s="5" customFormat="1" ht="26.25" customHeight="1"/>
    <row r="373" s="5" customFormat="1" ht="26.25" customHeight="1"/>
    <row r="374" s="5" customFormat="1" ht="26.25" customHeight="1"/>
    <row r="375" s="5" customFormat="1" ht="26.25" customHeight="1"/>
    <row r="376" s="5" customFormat="1" ht="26.25" customHeight="1"/>
    <row r="377" s="5" customFormat="1" ht="26.25" customHeight="1"/>
    <row r="378" s="5" customFormat="1" ht="26.25" customHeight="1"/>
    <row r="379" s="5" customFormat="1" ht="26.25" customHeight="1"/>
    <row r="380" s="5" customFormat="1" ht="26.25" customHeight="1"/>
    <row r="381" s="5" customFormat="1" ht="26.25" customHeight="1"/>
    <row r="382" s="5" customFormat="1" ht="26.25" customHeight="1"/>
    <row r="383" s="5" customFormat="1" ht="26.25" customHeight="1"/>
    <row r="384" s="5" customFormat="1" ht="26.25" customHeight="1"/>
    <row r="385" s="5" customFormat="1" ht="26.25" customHeight="1"/>
    <row r="386" s="5" customFormat="1" ht="26.25" customHeight="1"/>
    <row r="387" s="5" customFormat="1" ht="26.25" customHeight="1"/>
    <row r="388" s="5" customFormat="1" ht="26.25" customHeight="1"/>
    <row r="389" s="5" customFormat="1" ht="26.25" customHeight="1"/>
    <row r="390" s="5" customFormat="1" ht="26.25" customHeight="1"/>
    <row r="391" s="5" customFormat="1" ht="26.25" customHeight="1"/>
    <row r="392" s="5" customFormat="1" ht="26.25" customHeight="1"/>
    <row r="393" s="5" customFormat="1" ht="26.25" customHeight="1"/>
    <row r="394" s="5" customFormat="1" ht="26.25" customHeight="1"/>
    <row r="395" s="5" customFormat="1" ht="26.25" customHeight="1"/>
    <row r="396" s="5" customFormat="1" ht="26.25" customHeight="1"/>
    <row r="397" s="5" customFormat="1" ht="26.25" customHeight="1"/>
    <row r="398" s="5" customFormat="1" ht="26.25" customHeight="1"/>
    <row r="399" s="5" customFormat="1" ht="26.25" customHeight="1"/>
    <row r="400" s="5" customFormat="1" ht="26.25" customHeight="1"/>
    <row r="401" s="5" customFormat="1" ht="26.25" customHeight="1"/>
    <row r="402" s="5" customFormat="1" ht="26.25" customHeight="1"/>
    <row r="403" s="5" customFormat="1" ht="26.25" customHeight="1"/>
    <row r="404" s="5" customFormat="1" ht="26.25" customHeight="1"/>
    <row r="405" s="5" customFormat="1" ht="26.25" customHeight="1"/>
    <row r="406" s="5" customFormat="1" ht="26.25" customHeight="1"/>
    <row r="407" s="5" customFormat="1" ht="26.25" customHeight="1"/>
    <row r="408" s="5" customFormat="1" ht="26.25" customHeight="1"/>
    <row r="409" s="5" customFormat="1" ht="26.25" customHeight="1"/>
    <row r="410" s="5" customFormat="1" ht="26.25" customHeight="1"/>
    <row r="411" s="5" customFormat="1" ht="26.25" customHeight="1"/>
    <row r="412" s="5" customFormat="1" ht="26.25" customHeight="1"/>
    <row r="413" s="5" customFormat="1" ht="26.25" customHeight="1"/>
    <row r="414" s="5" customFormat="1" ht="26.25" customHeight="1"/>
    <row r="415" s="5" customFormat="1" ht="26.25" customHeight="1"/>
    <row r="416" s="5" customFormat="1" ht="26.25" customHeight="1"/>
    <row r="417" s="5" customFormat="1" ht="26.25" customHeight="1"/>
    <row r="418" s="5" customFormat="1" ht="26.25" customHeight="1"/>
    <row r="419" s="5" customFormat="1" ht="26.25" customHeight="1"/>
    <row r="420" s="5" customFormat="1" ht="26.25" customHeight="1"/>
    <row r="421" s="5" customFormat="1" ht="26.25" customHeight="1"/>
    <row r="422" s="5" customFormat="1" ht="26.25" customHeight="1"/>
    <row r="423" s="5" customFormat="1" ht="26.25" customHeight="1"/>
    <row r="424" s="5" customFormat="1" ht="26.25" customHeight="1"/>
    <row r="425" s="5" customFormat="1" ht="26.25" customHeight="1"/>
    <row r="426" s="5" customFormat="1" ht="26.25" customHeight="1"/>
    <row r="427" s="5" customFormat="1" ht="26.25" customHeight="1"/>
    <row r="428" s="5" customFormat="1" ht="26.25" customHeight="1"/>
    <row r="429" s="5" customFormat="1" ht="26.25" customHeight="1"/>
    <row r="430" s="5" customFormat="1" ht="26.25" customHeight="1"/>
    <row r="431" s="5" customFormat="1" ht="26.25" customHeight="1"/>
    <row r="432" s="5" customFormat="1" ht="26.25" customHeight="1"/>
    <row r="433" s="5" customFormat="1" ht="26.25" customHeight="1"/>
    <row r="434" s="5" customFormat="1" ht="26.25" customHeight="1"/>
    <row r="435" s="5" customFormat="1" ht="26.25" customHeight="1"/>
    <row r="436" s="5" customFormat="1" ht="26.25" customHeight="1"/>
    <row r="437" s="5" customFormat="1" ht="26.25" customHeight="1"/>
    <row r="438" s="5" customFormat="1" ht="26.25" customHeight="1"/>
    <row r="439" s="5" customFormat="1" ht="26.25" customHeight="1"/>
    <row r="440" s="5" customFormat="1" ht="26.25" customHeight="1"/>
    <row r="441" s="5" customFormat="1" ht="26.25" customHeight="1"/>
    <row r="442" s="5" customFormat="1" ht="26.25" customHeight="1"/>
    <row r="443" s="5" customFormat="1" ht="26.25" customHeight="1"/>
    <row r="444" s="5" customFormat="1" ht="26.25" customHeight="1"/>
    <row r="445" s="5" customFormat="1" ht="26.25" customHeight="1"/>
    <row r="446" s="5" customFormat="1" ht="26.25" customHeight="1"/>
    <row r="447" s="5" customFormat="1" ht="26.25" customHeight="1"/>
    <row r="448" s="5" customFormat="1" ht="26.25" customHeight="1"/>
    <row r="449" s="5" customFormat="1" ht="26.25" customHeight="1"/>
    <row r="450" s="5" customFormat="1" ht="26.25" customHeight="1"/>
    <row r="451" s="5" customFormat="1" ht="26.25" customHeight="1"/>
    <row r="452" s="5" customFormat="1" ht="26.25" customHeight="1"/>
    <row r="453" s="5" customFormat="1" ht="26.25" customHeight="1"/>
    <row r="454" s="5" customFormat="1" ht="26.25" customHeight="1"/>
    <row r="455" s="5" customFormat="1" ht="26.25" customHeight="1"/>
    <row r="456" s="5" customFormat="1" ht="26.25" customHeight="1"/>
    <row r="457" s="5" customFormat="1" ht="26.25" customHeight="1"/>
    <row r="458" s="5" customFormat="1" ht="26.25" customHeight="1"/>
    <row r="459" s="5" customFormat="1" ht="26.25" customHeight="1"/>
    <row r="460" s="5" customFormat="1" ht="26.25" customHeight="1"/>
    <row r="461" s="5" customFormat="1" ht="26.25" customHeight="1"/>
    <row r="462" s="5" customFormat="1" ht="26.25" customHeight="1"/>
    <row r="463" s="5" customFormat="1" ht="26.25" customHeight="1"/>
    <row r="464" s="5" customFormat="1" ht="26.25" customHeight="1"/>
    <row r="465" s="5" customFormat="1" ht="26.25" customHeight="1"/>
    <row r="466" s="5" customFormat="1" ht="26.25" customHeight="1"/>
    <row r="467" s="5" customFormat="1" ht="26.25" customHeight="1"/>
    <row r="468" s="5" customFormat="1" ht="26.25" customHeight="1"/>
    <row r="469" s="5" customFormat="1" ht="26.25" customHeight="1"/>
    <row r="470" s="5" customFormat="1" ht="26.25" customHeight="1"/>
    <row r="471" s="5" customFormat="1" ht="26.25" customHeight="1"/>
    <row r="472" s="5" customFormat="1" ht="26.25" customHeight="1"/>
    <row r="473" s="5" customFormat="1" ht="26.25" customHeight="1"/>
    <row r="474" s="5" customFormat="1" ht="26.25" customHeight="1"/>
    <row r="475" s="5" customFormat="1" ht="26.25" customHeight="1"/>
    <row r="476" s="5" customFormat="1" ht="26.25" customHeight="1"/>
    <row r="477" s="5" customFormat="1" ht="26.25" customHeight="1"/>
    <row r="478" s="5" customFormat="1" ht="26.25" customHeight="1"/>
    <row r="479" s="5" customFormat="1" ht="26.25" customHeight="1"/>
    <row r="480" s="5" customFormat="1" ht="26.25" customHeight="1"/>
    <row r="481" s="5" customFormat="1" ht="26.25" customHeight="1"/>
    <row r="482" s="5" customFormat="1" ht="26.25" customHeight="1"/>
    <row r="483" s="5" customFormat="1" ht="26.25" customHeight="1"/>
    <row r="484" s="5" customFormat="1" ht="26.25" customHeight="1"/>
    <row r="485" s="5" customFormat="1" ht="26.25" customHeight="1"/>
    <row r="486" s="5" customFormat="1" ht="26.25" customHeight="1"/>
    <row r="487" s="5" customFormat="1" ht="26.25" customHeight="1"/>
    <row r="488" s="5" customFormat="1" ht="26.25" customHeight="1"/>
    <row r="489" s="5" customFormat="1" ht="26.25" customHeight="1"/>
    <row r="490" s="5" customFormat="1" ht="26.25" customHeight="1"/>
    <row r="491" s="5" customFormat="1" ht="26.25" customHeight="1"/>
    <row r="492" s="5" customFormat="1" ht="26.25" customHeight="1"/>
    <row r="493" s="5" customFormat="1" ht="26.25" customHeight="1"/>
    <row r="494" s="5" customFormat="1" ht="26.25" customHeight="1"/>
    <row r="495" s="5" customFormat="1" ht="26.25" customHeight="1"/>
    <row r="496" s="5" customFormat="1" ht="26.25" customHeight="1"/>
    <row r="497" s="5" customFormat="1" ht="26.25" customHeight="1"/>
    <row r="498" s="5" customFormat="1" ht="26.25" customHeight="1"/>
    <row r="499" s="5" customFormat="1" ht="26.25" customHeight="1"/>
    <row r="500" s="5" customFormat="1" ht="26.25" customHeight="1"/>
    <row r="501" s="5" customFormat="1" ht="26.25" customHeight="1"/>
    <row r="502" s="5" customFormat="1" ht="26.25" customHeight="1"/>
    <row r="503" s="5" customFormat="1" ht="26.25" customHeight="1"/>
    <row r="504" s="5" customFormat="1" ht="26.25" customHeight="1"/>
    <row r="505" s="5" customFormat="1" ht="26.25" customHeight="1"/>
    <row r="506" s="5" customFormat="1" ht="26.25" customHeight="1"/>
    <row r="507" s="5" customFormat="1" ht="26.25" customHeight="1"/>
    <row r="508" s="5" customFormat="1" ht="26.25" customHeight="1"/>
    <row r="509" s="5" customFormat="1" ht="26.25" customHeight="1"/>
    <row r="510" s="5" customFormat="1" ht="26.25" customHeight="1"/>
    <row r="511" s="5" customFormat="1" ht="26.25" customHeight="1"/>
    <row r="512" s="5" customFormat="1" ht="26.25" customHeight="1"/>
    <row r="513" s="5" customFormat="1" ht="26.25" customHeight="1"/>
    <row r="514" s="5" customFormat="1" ht="26.25" customHeight="1"/>
    <row r="515" s="5" customFormat="1" ht="26.25" customHeight="1"/>
    <row r="516" s="5" customFormat="1" ht="26.25" customHeight="1"/>
    <row r="517" s="5" customFormat="1" ht="26.25" customHeight="1"/>
    <row r="518" s="5" customFormat="1" ht="26.25" customHeight="1"/>
    <row r="519" s="5" customFormat="1" ht="26.25" customHeight="1"/>
    <row r="520" s="5" customFormat="1" ht="26.25" customHeight="1"/>
    <row r="521" s="5" customFormat="1" ht="26.25" customHeight="1"/>
    <row r="522" s="5" customFormat="1" ht="26.25" customHeight="1"/>
    <row r="523" s="5" customFormat="1" ht="26.25" customHeight="1"/>
    <row r="524" s="5" customFormat="1" ht="26.25" customHeight="1"/>
    <row r="525" s="5" customFormat="1" ht="26.25" customHeight="1"/>
    <row r="526" s="5" customFormat="1" ht="26.25" customHeight="1"/>
    <row r="527" s="5" customFormat="1" ht="26.25" customHeight="1"/>
    <row r="528" s="5" customFormat="1" ht="26.25" customHeight="1"/>
    <row r="529" s="5" customFormat="1" ht="26.25" customHeight="1"/>
    <row r="530" s="5" customFormat="1" ht="26.25" customHeight="1"/>
    <row r="531" s="5" customFormat="1" ht="26.25" customHeight="1"/>
    <row r="532" s="5" customFormat="1" ht="26.25" customHeight="1"/>
    <row r="533" s="5" customFormat="1" ht="26.25" customHeight="1"/>
    <row r="534" s="5" customFormat="1" ht="26.25" customHeight="1"/>
    <row r="535" s="5" customFormat="1" ht="26.25" customHeight="1"/>
    <row r="536" s="5" customFormat="1" ht="26.25" customHeight="1"/>
    <row r="537" s="5" customFormat="1" ht="26.25" customHeight="1"/>
    <row r="538" s="5" customFormat="1" ht="26.25" customHeight="1"/>
    <row r="539" s="5" customFormat="1" ht="26.25" customHeight="1"/>
    <row r="540" s="5" customFormat="1" ht="26.25" customHeight="1"/>
    <row r="541" s="5" customFormat="1" ht="26.25" customHeight="1"/>
    <row r="542" s="5" customFormat="1" ht="26.25" customHeight="1"/>
    <row r="543" s="5" customFormat="1" ht="26.25" customHeight="1"/>
    <row r="544" s="5" customFormat="1" ht="26.25" customHeight="1"/>
    <row r="545" s="5" customFormat="1" ht="26.25" customHeight="1"/>
    <row r="546" s="5" customFormat="1" ht="26.25" customHeight="1"/>
    <row r="547" s="5" customFormat="1" ht="26.25" customHeight="1"/>
    <row r="548" s="5" customFormat="1" ht="26.25" customHeight="1"/>
    <row r="549" s="5" customFormat="1" ht="26.25" customHeight="1"/>
    <row r="550" s="5" customFormat="1" ht="26.25" customHeight="1"/>
    <row r="551" s="5" customFormat="1" ht="26.25" customHeight="1"/>
    <row r="552" s="5" customFormat="1" ht="26.25" customHeight="1"/>
    <row r="553" s="5" customFormat="1" ht="26.25" customHeight="1"/>
    <row r="554" s="5" customFormat="1" ht="26.25" customHeight="1"/>
    <row r="555" s="5" customFormat="1" ht="26.25" customHeight="1"/>
    <row r="556" s="5" customFormat="1" ht="26.25" customHeight="1"/>
    <row r="557" s="5" customFormat="1" ht="26.25" customHeight="1"/>
    <row r="558" s="5" customFormat="1" ht="26.25" customHeight="1"/>
  </sheetData>
  <mergeCells count="3">
    <mergeCell ref="A3:D3"/>
    <mergeCell ref="B4:D4"/>
    <mergeCell ref="A13:D13"/>
  </mergeCells>
  <printOptions headings="0" gridLines="0"/>
  <pageMargins left="0.59027799999999997" right="0.59027799999999997" top="0.78680600000000001" bottom="0.59027799999999997" header="0.314583" footer="0.39305599999999996"/>
  <pageSetup paperSize="9" scale="90" firstPageNumber="36"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zoomScale="100" workbookViewId="0">
      <selection activeCell="K16" activeCellId="0" sqref="K16"/>
    </sheetView>
  </sheetViews>
  <sheetFormatPr baseColWidth="8" defaultColWidth="9" defaultRowHeight="15.75" customHeight="1"/>
  <cols>
    <col customWidth="1" min="1" max="1" style="126" width="9.125"/>
    <col customWidth="1" min="2" max="2" style="126" width="30.875"/>
    <col customWidth="1" min="3" max="3" style="127" width="9.875"/>
    <col customWidth="1" min="4" max="4" style="127" width="12.25"/>
    <col customWidth="1" min="5" max="5" style="127" width="9.875"/>
    <col customWidth="1" min="6" max="6" style="126" width="19.25"/>
    <col customWidth="1" min="7" max="257" style="126" width="9"/>
  </cols>
  <sheetData>
    <row r="1" s="128" customFormat="1" ht="27" customHeight="1">
      <c r="A1" s="129" t="s">
        <v>772</v>
      </c>
      <c r="B1" s="130"/>
      <c r="C1" s="131"/>
      <c r="D1" s="131"/>
      <c r="E1" s="131"/>
    </row>
    <row r="2" s="126" customFormat="1" ht="38" customHeight="1">
      <c r="A2" s="132" t="s">
        <v>773</v>
      </c>
      <c r="B2" s="133"/>
      <c r="C2" s="133"/>
      <c r="D2" s="133"/>
      <c r="E2" s="133"/>
      <c r="F2" s="133"/>
    </row>
    <row r="3" s="134" customFormat="1" ht="20" customHeight="1">
      <c r="A3" s="135" t="s">
        <v>774</v>
      </c>
      <c r="B3" s="135"/>
      <c r="C3" s="136" t="s">
        <v>775</v>
      </c>
      <c r="D3" s="136"/>
      <c r="E3" s="136"/>
      <c r="F3" s="136"/>
    </row>
    <row r="4" s="137" customFormat="1" ht="22" customHeight="1">
      <c r="A4" s="138" t="s">
        <v>776</v>
      </c>
      <c r="B4" s="139" t="s">
        <v>777</v>
      </c>
      <c r="C4" s="139" t="s">
        <v>5</v>
      </c>
      <c r="D4" s="139" t="s">
        <v>6</v>
      </c>
      <c r="E4" s="139" t="s">
        <v>7</v>
      </c>
      <c r="F4" s="138" t="s">
        <v>8</v>
      </c>
    </row>
    <row r="5" s="137" customFormat="1" ht="22" customHeight="1">
      <c r="A5" s="140"/>
      <c r="B5" s="141" t="s">
        <v>778</v>
      </c>
      <c r="C5" s="142">
        <v>6207.6700000000001</v>
      </c>
      <c r="D5" s="142">
        <v>9350.1499999999996</v>
      </c>
      <c r="E5" s="142">
        <f t="shared" ref="E5:E23" si="114">XFD5-XFD5</f>
        <v>3142.4799999999996</v>
      </c>
      <c r="F5" s="143"/>
    </row>
    <row r="6" s="137" customFormat="1" ht="22" customHeight="1">
      <c r="A6" s="144">
        <v>1030601</v>
      </c>
      <c r="B6" s="145" t="s">
        <v>779</v>
      </c>
      <c r="C6" s="146">
        <v>6057.6700000000001</v>
      </c>
      <c r="D6" s="146">
        <v>9126.3899999999994</v>
      </c>
      <c r="E6" s="146">
        <f t="shared" si="114"/>
        <v>3068.7199999999993</v>
      </c>
      <c r="F6" s="143"/>
    </row>
    <row r="7" s="137" customFormat="1" ht="22" customHeight="1">
      <c r="A7" s="144">
        <v>103060134</v>
      </c>
      <c r="B7" s="147" t="s">
        <v>780</v>
      </c>
      <c r="C7" s="146">
        <f>SUM(XFD8:XFD15)</f>
        <v>6057.8700000000008</v>
      </c>
      <c r="D7" s="146">
        <v>9126.3899999999994</v>
      </c>
      <c r="E7" s="146">
        <f t="shared" si="114"/>
        <v>3068.5199999999986</v>
      </c>
      <c r="F7" s="143"/>
    </row>
    <row r="8" s="137" customFormat="1" ht="33" customHeight="1">
      <c r="A8" s="140"/>
      <c r="B8" s="145" t="s">
        <v>781</v>
      </c>
      <c r="C8" s="18">
        <v>51.310000000000002</v>
      </c>
      <c r="D8" s="18">
        <v>76.700000000000003</v>
      </c>
      <c r="E8" s="146">
        <f t="shared" si="114"/>
        <v>25.390000000000001</v>
      </c>
      <c r="F8" s="148"/>
    </row>
    <row r="9" s="137" customFormat="1" ht="33" customHeight="1">
      <c r="A9" s="140"/>
      <c r="B9" s="147" t="s">
        <v>782</v>
      </c>
      <c r="C9" s="18">
        <v>5668.8000000000002</v>
      </c>
      <c r="D9" s="18">
        <v>8311.7999999999993</v>
      </c>
      <c r="E9" s="146">
        <f t="shared" si="114"/>
        <v>2642.9999999999991</v>
      </c>
      <c r="F9" s="148"/>
      <c r="I9" s="137"/>
    </row>
    <row r="10" s="137" customFormat="1" ht="33" customHeight="1">
      <c r="A10" s="140"/>
      <c r="B10" s="147" t="s">
        <v>783</v>
      </c>
      <c r="C10" s="18">
        <v>220</v>
      </c>
      <c r="D10" s="18">
        <v>320.17000000000002</v>
      </c>
      <c r="E10" s="146">
        <f t="shared" si="114"/>
        <v>100.17000000000002</v>
      </c>
      <c r="F10" s="148"/>
    </row>
    <row r="11" s="137" customFormat="1" ht="33" customHeight="1">
      <c r="A11" s="140"/>
      <c r="B11" s="147" t="s">
        <v>784</v>
      </c>
      <c r="C11" s="18">
        <v>99</v>
      </c>
      <c r="D11" s="18">
        <v>390.26999999999998</v>
      </c>
      <c r="E11" s="146">
        <f t="shared" si="114"/>
        <v>291.26999999999998</v>
      </c>
      <c r="F11" s="148"/>
    </row>
    <row r="12" s="137" customFormat="1" ht="33" customHeight="1">
      <c r="A12" s="140"/>
      <c r="B12" s="147" t="s">
        <v>785</v>
      </c>
      <c r="C12" s="18">
        <v>11.76</v>
      </c>
      <c r="D12" s="18">
        <v>11.77</v>
      </c>
      <c r="E12" s="146">
        <f t="shared" si="114"/>
        <v>9.9999999999997868e-003</v>
      </c>
      <c r="F12" s="148"/>
    </row>
    <row r="13" s="137" customFormat="1" ht="33" customHeight="1">
      <c r="A13" s="140"/>
      <c r="B13" s="147" t="s">
        <v>786</v>
      </c>
      <c r="C13" s="18"/>
      <c r="D13" s="18"/>
      <c r="E13" s="146">
        <f t="shared" si="114"/>
        <v>0</v>
      </c>
      <c r="F13" s="148"/>
    </row>
    <row r="14" s="137" customFormat="1" ht="33" customHeight="1">
      <c r="A14" s="140"/>
      <c r="B14" s="147" t="s">
        <v>787</v>
      </c>
      <c r="C14" s="18">
        <v>0</v>
      </c>
      <c r="D14" s="18">
        <v>15.68</v>
      </c>
      <c r="E14" s="146">
        <f t="shared" si="114"/>
        <v>15.68</v>
      </c>
      <c r="F14" s="148"/>
    </row>
    <row r="15" s="137" customFormat="1" ht="22" customHeight="1">
      <c r="A15" s="140"/>
      <c r="B15" s="147" t="s">
        <v>788</v>
      </c>
      <c r="C15" s="18">
        <v>7</v>
      </c>
      <c r="D15" s="18">
        <v>0</v>
      </c>
      <c r="E15" s="146">
        <f t="shared" si="114"/>
        <v>-7</v>
      </c>
      <c r="F15" s="148"/>
    </row>
    <row r="16" s="137" customFormat="1" ht="22" customHeight="1">
      <c r="A16" s="144">
        <v>1030602</v>
      </c>
      <c r="B16" s="145" t="s">
        <v>789</v>
      </c>
      <c r="C16" s="146">
        <v>150</v>
      </c>
      <c r="D16" s="146">
        <v>223.75999999999999</v>
      </c>
      <c r="E16" s="146">
        <f t="shared" si="114"/>
        <v>73.759999999999991</v>
      </c>
      <c r="F16" s="143"/>
    </row>
    <row r="17" s="137" customFormat="1" ht="60" customHeight="1">
      <c r="A17" s="144">
        <v>103060203</v>
      </c>
      <c r="B17" s="147" t="s">
        <v>790</v>
      </c>
      <c r="C17" s="125">
        <v>150</v>
      </c>
      <c r="D17" s="125">
        <v>223.75999999999999</v>
      </c>
      <c r="E17" s="146">
        <f t="shared" si="114"/>
        <v>73.759999999999991</v>
      </c>
      <c r="F17" s="17"/>
    </row>
    <row r="18" s="137" customFormat="1" ht="22" customHeight="1">
      <c r="A18" s="144">
        <v>1030603</v>
      </c>
      <c r="B18" s="145" t="s">
        <v>791</v>
      </c>
      <c r="C18" s="146"/>
      <c r="D18" s="146"/>
      <c r="E18" s="142">
        <f t="shared" si="114"/>
        <v>0</v>
      </c>
      <c r="F18" s="143"/>
    </row>
    <row r="19" s="137" customFormat="1" ht="22" customHeight="1">
      <c r="A19" s="144">
        <v>1030604</v>
      </c>
      <c r="B19" s="145" t="s">
        <v>792</v>
      </c>
      <c r="C19" s="146"/>
      <c r="D19" s="146"/>
      <c r="E19" s="142">
        <f t="shared" si="114"/>
        <v>0</v>
      </c>
      <c r="F19" s="143"/>
    </row>
    <row r="20" s="137" customFormat="1" ht="22" customHeight="1">
      <c r="A20" s="144">
        <v>1030698</v>
      </c>
      <c r="B20" s="145" t="s">
        <v>793</v>
      </c>
      <c r="C20" s="146"/>
      <c r="D20" s="146"/>
      <c r="E20" s="142">
        <f t="shared" si="114"/>
        <v>0</v>
      </c>
      <c r="F20" s="143"/>
    </row>
    <row r="21" s="137" customFormat="1" ht="22" customHeight="1">
      <c r="A21" s="144">
        <v>11005</v>
      </c>
      <c r="B21" s="149" t="s">
        <v>794</v>
      </c>
      <c r="C21" s="146"/>
      <c r="D21" s="146"/>
      <c r="E21" s="142">
        <f t="shared" si="114"/>
        <v>0</v>
      </c>
      <c r="F21" s="143"/>
    </row>
    <row r="22" s="137" customFormat="1" ht="22" customHeight="1">
      <c r="A22" s="144"/>
      <c r="B22" s="149" t="s">
        <v>795</v>
      </c>
      <c r="C22" s="146"/>
      <c r="D22" s="146"/>
      <c r="E22" s="142">
        <f t="shared" si="114"/>
        <v>0</v>
      </c>
      <c r="F22" s="150"/>
    </row>
    <row r="23" s="137" customFormat="1" ht="22" customHeight="1">
      <c r="A23" s="140"/>
      <c r="B23" s="141" t="s">
        <v>796</v>
      </c>
      <c r="C23" s="142">
        <f>XFD5+XFD21</f>
        <v>6207.6700000000001</v>
      </c>
      <c r="D23" s="142">
        <f>XFD5+XFD21</f>
        <v>9350.1499999999996</v>
      </c>
      <c r="E23" s="142">
        <f t="shared" si="114"/>
        <v>3142.4799999999996</v>
      </c>
      <c r="F23" s="143"/>
    </row>
    <row r="24" s="134" customFormat="1">
      <c r="C24" s="151"/>
      <c r="D24" s="151"/>
      <c r="E24" s="151"/>
    </row>
    <row r="25" s="134" customFormat="1">
      <c r="C25" s="151"/>
      <c r="D25" s="151"/>
      <c r="E25" s="151"/>
    </row>
    <row r="26" s="134" customFormat="1">
      <c r="C26" s="151"/>
      <c r="D26" s="151"/>
      <c r="E26" s="151"/>
    </row>
    <row r="27" s="134" customFormat="1">
      <c r="C27" s="151"/>
      <c r="D27" s="151"/>
      <c r="E27" s="151"/>
    </row>
    <row r="28" s="134" customFormat="1">
      <c r="C28" s="151"/>
      <c r="D28" s="151"/>
      <c r="E28" s="151"/>
    </row>
    <row r="29" s="134" customFormat="1">
      <c r="C29" s="151"/>
      <c r="D29" s="151"/>
      <c r="E29" s="151"/>
    </row>
    <row r="30" s="134" customFormat="1">
      <c r="C30" s="151"/>
      <c r="D30" s="151"/>
      <c r="E30" s="151"/>
    </row>
    <row r="31" s="134" customFormat="1">
      <c r="C31" s="151"/>
      <c r="D31" s="151"/>
      <c r="E31" s="151"/>
    </row>
    <row r="32" s="134" customFormat="1">
      <c r="C32" s="151"/>
      <c r="D32" s="151"/>
      <c r="E32" s="151"/>
    </row>
    <row r="33" s="134" customFormat="1">
      <c r="C33" s="151"/>
      <c r="D33" s="151"/>
      <c r="E33" s="151"/>
    </row>
    <row r="34" s="134" customFormat="1">
      <c r="C34" s="151"/>
      <c r="D34" s="151"/>
      <c r="E34" s="151"/>
    </row>
    <row r="35" s="134" customFormat="1">
      <c r="C35" s="151"/>
      <c r="D35" s="151"/>
      <c r="E35" s="151"/>
    </row>
    <row r="36" s="134" customFormat="1">
      <c r="C36" s="151"/>
      <c r="D36" s="151"/>
      <c r="E36" s="151"/>
    </row>
    <row r="37" s="134" customFormat="1">
      <c r="C37" s="151"/>
      <c r="D37" s="151"/>
      <c r="E37" s="151"/>
    </row>
    <row r="38" s="134" customFormat="1">
      <c r="C38" s="151"/>
      <c r="D38" s="151"/>
      <c r="E38" s="151"/>
    </row>
    <row r="39" s="134" customFormat="1">
      <c r="C39" s="151"/>
      <c r="D39" s="151"/>
      <c r="E39" s="151"/>
    </row>
    <row r="40" s="134" customFormat="1">
      <c r="C40" s="151"/>
      <c r="D40" s="151"/>
      <c r="E40" s="151"/>
    </row>
    <row r="41" s="134" customFormat="1">
      <c r="C41" s="151"/>
      <c r="D41" s="151"/>
      <c r="E41" s="151"/>
    </row>
    <row r="42" s="134" customFormat="1">
      <c r="C42" s="151"/>
      <c r="D42" s="151"/>
      <c r="E42" s="151"/>
    </row>
    <row r="43" s="134" customFormat="1">
      <c r="C43" s="151"/>
      <c r="D43" s="151"/>
      <c r="E43" s="151"/>
    </row>
    <row r="44" s="134" customFormat="1">
      <c r="C44" s="151"/>
      <c r="D44" s="151"/>
      <c r="E44" s="151"/>
    </row>
    <row r="45" s="134" customFormat="1">
      <c r="C45" s="151"/>
      <c r="D45" s="151"/>
      <c r="E45" s="151"/>
    </row>
    <row r="46" s="134" customFormat="1">
      <c r="C46" s="151"/>
      <c r="D46" s="151"/>
      <c r="E46" s="151"/>
    </row>
    <row r="47" s="134" customFormat="1">
      <c r="C47" s="151"/>
      <c r="D47" s="151"/>
      <c r="E47" s="151"/>
    </row>
    <row r="48" s="134" customFormat="1">
      <c r="C48" s="151"/>
      <c r="D48" s="151"/>
      <c r="E48" s="151"/>
    </row>
    <row r="49" s="134" customFormat="1">
      <c r="C49" s="151"/>
      <c r="D49" s="151"/>
      <c r="E49" s="151"/>
    </row>
    <row r="50" s="134" customFormat="1">
      <c r="C50" s="151"/>
      <c r="D50" s="151"/>
      <c r="E50" s="151"/>
    </row>
    <row r="51" s="134" customFormat="1">
      <c r="C51" s="151"/>
      <c r="D51" s="151"/>
      <c r="E51" s="151"/>
    </row>
    <row r="52" s="134" customFormat="1">
      <c r="C52" s="151"/>
      <c r="D52" s="151"/>
      <c r="E52" s="151"/>
    </row>
    <row r="53" s="134" customFormat="1">
      <c r="C53" s="151"/>
      <c r="D53" s="151"/>
      <c r="E53" s="151"/>
    </row>
    <row r="54" s="134" customFormat="1">
      <c r="C54" s="151"/>
      <c r="D54" s="151"/>
      <c r="E54" s="151"/>
    </row>
    <row r="55" s="134" customFormat="1">
      <c r="C55" s="151"/>
      <c r="D55" s="151"/>
      <c r="E55" s="151"/>
    </row>
    <row r="56" s="134" customFormat="1">
      <c r="C56" s="151"/>
      <c r="D56" s="151"/>
      <c r="E56" s="151"/>
    </row>
    <row r="57" s="134" customFormat="1">
      <c r="C57" s="151"/>
      <c r="D57" s="151"/>
      <c r="E57" s="151"/>
    </row>
    <row r="58" s="134" customFormat="1">
      <c r="C58" s="151"/>
      <c r="D58" s="151"/>
      <c r="E58" s="151"/>
    </row>
    <row r="59" s="134" customFormat="1">
      <c r="C59" s="151"/>
      <c r="D59" s="151"/>
      <c r="E59" s="151"/>
    </row>
    <row r="60" s="134" customFormat="1">
      <c r="C60" s="151"/>
      <c r="D60" s="151"/>
      <c r="E60" s="151"/>
    </row>
    <row r="61" s="134" customFormat="1">
      <c r="C61" s="151"/>
      <c r="D61" s="151"/>
      <c r="E61" s="151"/>
    </row>
    <row r="62" s="134" customFormat="1">
      <c r="C62" s="151"/>
      <c r="D62" s="151"/>
      <c r="E62" s="151"/>
    </row>
    <row r="63" s="134" customFormat="1">
      <c r="C63" s="151"/>
      <c r="D63" s="151"/>
      <c r="E63" s="151"/>
    </row>
    <row r="64" s="134" customFormat="1">
      <c r="C64" s="151"/>
      <c r="D64" s="151"/>
      <c r="E64" s="151"/>
    </row>
    <row r="65" s="134" customFormat="1">
      <c r="C65" s="151"/>
      <c r="D65" s="151"/>
      <c r="E65" s="151"/>
    </row>
    <row r="66" s="134" customFormat="1">
      <c r="C66" s="151"/>
      <c r="D66" s="151"/>
      <c r="E66" s="151"/>
    </row>
    <row r="67" s="134" customFormat="1">
      <c r="C67" s="151"/>
      <c r="D67" s="151"/>
      <c r="E67" s="151"/>
    </row>
    <row r="68" s="134" customFormat="1">
      <c r="C68" s="151"/>
      <c r="D68" s="151"/>
      <c r="E68" s="151"/>
    </row>
    <row r="69" s="134" customFormat="1">
      <c r="C69" s="151"/>
      <c r="D69" s="151"/>
      <c r="E69" s="151"/>
    </row>
    <row r="70" s="134" customFormat="1">
      <c r="C70" s="151"/>
      <c r="D70" s="151"/>
      <c r="E70" s="151"/>
    </row>
    <row r="71" s="134" customFormat="1">
      <c r="C71" s="151"/>
      <c r="D71" s="151"/>
      <c r="E71" s="151"/>
    </row>
    <row r="72" s="134" customFormat="1">
      <c r="C72" s="151"/>
      <c r="D72" s="151"/>
      <c r="E72" s="151"/>
    </row>
    <row r="73" s="134" customFormat="1">
      <c r="C73" s="151"/>
      <c r="D73" s="151"/>
      <c r="E73" s="151"/>
    </row>
    <row r="74" s="134" customFormat="1">
      <c r="C74" s="151"/>
      <c r="D74" s="151"/>
      <c r="E74" s="151"/>
    </row>
    <row r="75" s="134" customFormat="1">
      <c r="C75" s="151"/>
      <c r="D75" s="151"/>
      <c r="E75" s="151"/>
    </row>
    <row r="76" s="134" customFormat="1">
      <c r="C76" s="151"/>
      <c r="D76" s="151"/>
      <c r="E76" s="151"/>
    </row>
    <row r="77" s="134" customFormat="1">
      <c r="C77" s="151"/>
      <c r="D77" s="151"/>
      <c r="E77" s="151"/>
    </row>
    <row r="78" s="134" customFormat="1">
      <c r="C78" s="151"/>
      <c r="D78" s="151"/>
      <c r="E78" s="151"/>
    </row>
    <row r="79" s="134" customFormat="1">
      <c r="C79" s="151"/>
      <c r="D79" s="151"/>
      <c r="E79" s="151"/>
    </row>
    <row r="80" s="134" customFormat="1">
      <c r="C80" s="151"/>
      <c r="D80" s="151"/>
      <c r="E80" s="151"/>
    </row>
    <row r="81" s="134" customFormat="1">
      <c r="C81" s="151"/>
      <c r="D81" s="151"/>
      <c r="E81" s="151"/>
    </row>
    <row r="82" s="134" customFormat="1">
      <c r="C82" s="151"/>
      <c r="D82" s="151"/>
      <c r="E82" s="151"/>
    </row>
    <row r="83" s="134" customFormat="1">
      <c r="C83" s="151"/>
      <c r="D83" s="151"/>
      <c r="E83" s="151"/>
    </row>
    <row r="84" s="134" customFormat="1">
      <c r="C84" s="151"/>
      <c r="D84" s="151"/>
      <c r="E84" s="151"/>
    </row>
    <row r="85" s="134" customFormat="1">
      <c r="C85" s="151"/>
      <c r="D85" s="151"/>
      <c r="E85" s="151"/>
    </row>
    <row r="86" s="134" customFormat="1">
      <c r="C86" s="151"/>
      <c r="D86" s="151"/>
      <c r="E86" s="151"/>
    </row>
    <row r="87" s="134" customFormat="1">
      <c r="C87" s="151"/>
      <c r="D87" s="151"/>
      <c r="E87" s="151"/>
    </row>
    <row r="88" s="134" customFormat="1">
      <c r="C88" s="151"/>
      <c r="D88" s="151"/>
      <c r="E88" s="151"/>
    </row>
    <row r="89" s="134" customFormat="1">
      <c r="C89" s="151"/>
      <c r="D89" s="151"/>
      <c r="E89" s="151"/>
    </row>
    <row r="90" s="134" customFormat="1">
      <c r="C90" s="151"/>
      <c r="D90" s="151"/>
      <c r="E90" s="151"/>
    </row>
    <row r="91" s="134" customFormat="1">
      <c r="C91" s="151"/>
      <c r="D91" s="151"/>
      <c r="E91" s="151"/>
    </row>
    <row r="92" s="134" customFormat="1">
      <c r="C92" s="151"/>
      <c r="D92" s="151"/>
      <c r="E92" s="151"/>
    </row>
    <row r="93" s="134" customFormat="1">
      <c r="C93" s="151"/>
      <c r="D93" s="151"/>
      <c r="E93" s="151"/>
    </row>
    <row r="94" s="134" customFormat="1">
      <c r="C94" s="151"/>
      <c r="D94" s="151"/>
      <c r="E94" s="151"/>
    </row>
    <row r="95" s="134" customFormat="1">
      <c r="C95" s="151"/>
      <c r="D95" s="151"/>
      <c r="E95" s="151"/>
    </row>
    <row r="96" s="134" customFormat="1">
      <c r="C96" s="151"/>
      <c r="D96" s="151"/>
      <c r="E96" s="151"/>
    </row>
    <row r="97" s="134" customFormat="1">
      <c r="C97" s="151"/>
      <c r="D97" s="151"/>
      <c r="E97" s="151"/>
    </row>
    <row r="98" s="134" customFormat="1">
      <c r="C98" s="151"/>
      <c r="D98" s="151"/>
      <c r="E98" s="151"/>
    </row>
    <row r="99" s="134" customFormat="1">
      <c r="C99" s="151"/>
      <c r="D99" s="151"/>
      <c r="E99" s="151"/>
    </row>
    <row r="100" s="134" customFormat="1">
      <c r="C100" s="151"/>
      <c r="D100" s="151"/>
      <c r="E100" s="151"/>
    </row>
    <row r="101" s="137" customFormat="1" ht="15.75" customHeight="1">
      <c r="C101" s="152"/>
      <c r="D101" s="152"/>
      <c r="E101" s="152"/>
    </row>
    <row r="102" s="137" customFormat="1" ht="15.75" customHeight="1">
      <c r="C102" s="152"/>
      <c r="D102" s="152"/>
      <c r="E102" s="152"/>
    </row>
    <row r="103" s="137" customFormat="1" ht="15.75" customHeight="1">
      <c r="C103" s="152"/>
      <c r="D103" s="152"/>
      <c r="E103" s="152"/>
    </row>
    <row r="104" s="137" customFormat="1" ht="15.75" customHeight="1">
      <c r="C104" s="152"/>
      <c r="D104" s="152"/>
      <c r="E104" s="152"/>
    </row>
    <row r="105" s="137" customFormat="1" ht="15.75" customHeight="1">
      <c r="C105" s="152"/>
      <c r="D105" s="152"/>
      <c r="E105" s="152"/>
    </row>
    <row r="106" s="137" customFormat="1" ht="15.75" customHeight="1">
      <c r="C106" s="152"/>
      <c r="D106" s="152"/>
      <c r="E106" s="152"/>
    </row>
    <row r="107" s="137" customFormat="1" ht="15.75" customHeight="1">
      <c r="C107" s="152"/>
      <c r="D107" s="152"/>
      <c r="E107" s="152"/>
    </row>
    <row r="108" s="137" customFormat="1" ht="15.75" customHeight="1">
      <c r="C108" s="152"/>
      <c r="D108" s="152"/>
      <c r="E108" s="152"/>
    </row>
    <row r="109" s="137" customFormat="1" ht="15.75" customHeight="1">
      <c r="C109" s="152"/>
      <c r="D109" s="152"/>
      <c r="E109" s="152"/>
    </row>
    <row r="110" s="137" customFormat="1" ht="15.75" customHeight="1">
      <c r="C110" s="152"/>
      <c r="D110" s="152"/>
      <c r="E110" s="152"/>
    </row>
    <row r="111" s="137" customFormat="1" ht="15.75" customHeight="1">
      <c r="C111" s="152"/>
      <c r="D111" s="152"/>
      <c r="E111" s="152"/>
    </row>
    <row r="112" s="137" customFormat="1" ht="15.75" customHeight="1">
      <c r="C112" s="152"/>
      <c r="D112" s="152"/>
      <c r="E112" s="152"/>
    </row>
    <row r="113" s="137" customFormat="1" ht="15.75" customHeight="1">
      <c r="C113" s="152"/>
      <c r="D113" s="152"/>
      <c r="E113" s="152"/>
    </row>
    <row r="114" s="137" customFormat="1" ht="15.75" customHeight="1">
      <c r="C114" s="152"/>
      <c r="D114" s="152"/>
      <c r="E114" s="152"/>
    </row>
    <row r="115" s="137" customFormat="1" ht="15.75" customHeight="1">
      <c r="C115" s="152"/>
      <c r="D115" s="152"/>
      <c r="E115" s="152"/>
    </row>
    <row r="116" s="137" customFormat="1" ht="15.75" customHeight="1">
      <c r="C116" s="152"/>
      <c r="D116" s="152"/>
      <c r="E116" s="152"/>
    </row>
    <row r="117" s="137" customFormat="1" ht="15.75" customHeight="1">
      <c r="C117" s="152"/>
      <c r="D117" s="152"/>
      <c r="E117" s="152"/>
    </row>
    <row r="118" s="137" customFormat="1" ht="15.75" customHeight="1">
      <c r="C118" s="152"/>
      <c r="D118" s="152"/>
      <c r="E118" s="152"/>
    </row>
    <row r="119" s="137" customFormat="1" ht="15.75" customHeight="1">
      <c r="C119" s="152"/>
      <c r="D119" s="152"/>
      <c r="E119" s="152"/>
    </row>
    <row r="120" s="137" customFormat="1" ht="15.75" customHeight="1">
      <c r="C120" s="152"/>
      <c r="D120" s="152"/>
      <c r="E120" s="152"/>
    </row>
    <row r="121" s="137" customFormat="1" ht="15.75" customHeight="1">
      <c r="C121" s="152"/>
      <c r="D121" s="152"/>
      <c r="E121" s="152"/>
    </row>
    <row r="122" s="137" customFormat="1" ht="15.75" customHeight="1">
      <c r="C122" s="152"/>
      <c r="D122" s="152"/>
      <c r="E122" s="152"/>
    </row>
    <row r="123" s="137" customFormat="1" ht="15.75" customHeight="1">
      <c r="C123" s="152"/>
      <c r="D123" s="152"/>
      <c r="E123" s="152"/>
    </row>
    <row r="124" s="137" customFormat="1" ht="15.75" customHeight="1">
      <c r="C124" s="152"/>
      <c r="D124" s="152"/>
      <c r="E124" s="152"/>
    </row>
    <row r="125" s="137" customFormat="1" ht="15.75" customHeight="1">
      <c r="C125" s="152"/>
      <c r="D125" s="152"/>
      <c r="E125" s="152"/>
    </row>
    <row r="126" s="137" customFormat="1" ht="15.75" customHeight="1">
      <c r="C126" s="152"/>
      <c r="D126" s="152"/>
      <c r="E126" s="152"/>
    </row>
    <row r="127" s="137" customFormat="1" ht="15.75" customHeight="1">
      <c r="C127" s="152"/>
      <c r="D127" s="152"/>
      <c r="E127" s="152"/>
    </row>
    <row r="128" s="137" customFormat="1" ht="15.75" customHeight="1">
      <c r="C128" s="152"/>
      <c r="D128" s="152"/>
      <c r="E128" s="152"/>
    </row>
    <row r="129" s="137" customFormat="1" ht="15.75" customHeight="1">
      <c r="C129" s="152"/>
      <c r="D129" s="152"/>
      <c r="E129" s="152"/>
    </row>
    <row r="130" s="137" customFormat="1" ht="15.75" customHeight="1">
      <c r="C130" s="152"/>
      <c r="D130" s="152"/>
      <c r="E130" s="152"/>
    </row>
    <row r="131" s="137" customFormat="1" ht="15.75" customHeight="1">
      <c r="C131" s="152"/>
      <c r="D131" s="152"/>
      <c r="E131" s="152"/>
    </row>
    <row r="132" s="137" customFormat="1" ht="15.75" customHeight="1">
      <c r="C132" s="152"/>
      <c r="D132" s="152"/>
      <c r="E132" s="152"/>
    </row>
    <row r="133" s="137" customFormat="1" ht="15.75" customHeight="1">
      <c r="C133" s="152"/>
      <c r="D133" s="152"/>
      <c r="E133" s="152"/>
    </row>
    <row r="134" s="137" customFormat="1" ht="15.75" customHeight="1">
      <c r="C134" s="152"/>
      <c r="D134" s="152"/>
      <c r="E134" s="152"/>
    </row>
    <row r="135" s="137" customFormat="1" ht="15.75" customHeight="1">
      <c r="C135" s="152"/>
      <c r="D135" s="152"/>
      <c r="E135" s="152"/>
    </row>
    <row r="136" s="137" customFormat="1" ht="15.75" customHeight="1">
      <c r="C136" s="152"/>
      <c r="D136" s="152"/>
      <c r="E136" s="152"/>
    </row>
    <row r="137" s="137" customFormat="1" ht="15.75" customHeight="1">
      <c r="C137" s="152"/>
      <c r="D137" s="152"/>
      <c r="E137" s="152"/>
    </row>
    <row r="138" s="137" customFormat="1" ht="15.75" customHeight="1">
      <c r="C138" s="152"/>
      <c r="D138" s="152"/>
      <c r="E138" s="152"/>
    </row>
    <row r="139" s="137" customFormat="1" ht="15.75" customHeight="1">
      <c r="C139" s="152"/>
      <c r="D139" s="152"/>
      <c r="E139" s="152"/>
    </row>
    <row r="140" s="137" customFormat="1" ht="15.75" customHeight="1">
      <c r="C140" s="152"/>
      <c r="D140" s="152"/>
      <c r="E140" s="152"/>
    </row>
    <row r="141" s="137" customFormat="1" ht="15.75" customHeight="1">
      <c r="C141" s="152"/>
      <c r="D141" s="152"/>
      <c r="E141" s="152"/>
    </row>
    <row r="142" s="137" customFormat="1" ht="15.75" customHeight="1">
      <c r="C142" s="152"/>
      <c r="D142" s="152"/>
      <c r="E142" s="152"/>
    </row>
    <row r="143" s="137" customFormat="1" ht="15.75" customHeight="1">
      <c r="C143" s="152"/>
      <c r="D143" s="152"/>
      <c r="E143" s="152"/>
    </row>
    <row r="144" s="137" customFormat="1" ht="15.75" customHeight="1">
      <c r="C144" s="152"/>
      <c r="D144" s="152"/>
      <c r="E144" s="152"/>
    </row>
    <row r="145" s="137" customFormat="1" ht="15.75" customHeight="1">
      <c r="C145" s="152"/>
      <c r="D145" s="152"/>
      <c r="E145" s="152"/>
    </row>
    <row r="146" s="137" customFormat="1" ht="15.75" customHeight="1">
      <c r="C146" s="152"/>
      <c r="D146" s="152"/>
      <c r="E146" s="152"/>
    </row>
    <row r="147" s="137" customFormat="1" ht="15.75" customHeight="1">
      <c r="C147" s="152"/>
      <c r="D147" s="152"/>
      <c r="E147" s="152"/>
    </row>
    <row r="148" s="137" customFormat="1" ht="15.75" customHeight="1">
      <c r="C148" s="152"/>
      <c r="D148" s="152"/>
      <c r="E148" s="152"/>
    </row>
    <row r="149" s="137" customFormat="1" ht="15.75" customHeight="1">
      <c r="C149" s="152"/>
      <c r="D149" s="152"/>
      <c r="E149" s="152"/>
    </row>
    <row r="150" s="137" customFormat="1" ht="15.75" customHeight="1">
      <c r="C150" s="152"/>
      <c r="D150" s="152"/>
      <c r="E150" s="152"/>
    </row>
    <row r="151" s="137" customFormat="1" ht="15.75" customHeight="1">
      <c r="C151" s="152"/>
      <c r="D151" s="152"/>
      <c r="E151" s="152"/>
    </row>
    <row r="152" s="137" customFormat="1" ht="15.75" customHeight="1">
      <c r="C152" s="152"/>
      <c r="D152" s="152"/>
      <c r="E152" s="152"/>
    </row>
    <row r="153" s="137" customFormat="1" ht="15.75" customHeight="1">
      <c r="C153" s="152"/>
      <c r="D153" s="152"/>
      <c r="E153" s="152"/>
    </row>
    <row r="154" s="137" customFormat="1" ht="15.75" customHeight="1">
      <c r="C154" s="152"/>
      <c r="D154" s="152"/>
      <c r="E154" s="152"/>
    </row>
    <row r="155" s="137" customFormat="1" ht="15.75" customHeight="1">
      <c r="C155" s="152"/>
      <c r="D155" s="152"/>
      <c r="E155" s="152"/>
    </row>
    <row r="156" s="137" customFormat="1" ht="15.75" customHeight="1">
      <c r="C156" s="152"/>
      <c r="D156" s="152"/>
      <c r="E156" s="152"/>
    </row>
    <row r="157" s="137" customFormat="1" ht="15.75" customHeight="1">
      <c r="C157" s="152"/>
      <c r="D157" s="152"/>
      <c r="E157" s="152"/>
    </row>
    <row r="158" s="137" customFormat="1" ht="15.75" customHeight="1">
      <c r="C158" s="152"/>
      <c r="D158" s="152"/>
      <c r="E158" s="152"/>
    </row>
    <row r="159" s="137" customFormat="1" ht="15.75" customHeight="1">
      <c r="C159" s="152"/>
      <c r="D159" s="152"/>
      <c r="E159" s="152"/>
    </row>
    <row r="160" s="137" customFormat="1" ht="15.75" customHeight="1">
      <c r="C160" s="152"/>
      <c r="D160" s="152"/>
      <c r="E160" s="152"/>
    </row>
    <row r="161" s="137" customFormat="1" ht="15.75" customHeight="1">
      <c r="C161" s="152"/>
      <c r="D161" s="152"/>
      <c r="E161" s="152"/>
    </row>
    <row r="162" s="137" customFormat="1" ht="15.75" customHeight="1">
      <c r="C162" s="152"/>
      <c r="D162" s="152"/>
      <c r="E162" s="152"/>
    </row>
    <row r="163" s="137" customFormat="1" ht="15.75" customHeight="1">
      <c r="C163" s="152"/>
      <c r="D163" s="152"/>
      <c r="E163" s="152"/>
    </row>
    <row r="164" s="137" customFormat="1" ht="15.75" customHeight="1">
      <c r="C164" s="152"/>
      <c r="D164" s="152"/>
      <c r="E164" s="152"/>
    </row>
    <row r="165" s="137" customFormat="1" ht="15.75" customHeight="1">
      <c r="C165" s="152"/>
      <c r="D165" s="152"/>
      <c r="E165" s="152"/>
    </row>
    <row r="166" s="137" customFormat="1" ht="15.75" customHeight="1">
      <c r="C166" s="152"/>
      <c r="D166" s="152"/>
      <c r="E166" s="152"/>
    </row>
    <row r="167" s="137" customFormat="1" ht="15.75" customHeight="1">
      <c r="C167" s="152"/>
      <c r="D167" s="152"/>
      <c r="E167" s="152"/>
    </row>
    <row r="168" s="137" customFormat="1" ht="15.75" customHeight="1">
      <c r="C168" s="152"/>
      <c r="D168" s="152"/>
      <c r="E168" s="152"/>
    </row>
    <row r="169" s="137" customFormat="1" ht="15.75" customHeight="1">
      <c r="C169" s="152"/>
      <c r="D169" s="152"/>
      <c r="E169" s="152"/>
    </row>
    <row r="170" s="137" customFormat="1" ht="15.75" customHeight="1">
      <c r="C170" s="152"/>
      <c r="D170" s="152"/>
      <c r="E170" s="152"/>
    </row>
    <row r="171" s="137" customFormat="1" ht="15.75" customHeight="1">
      <c r="C171" s="152"/>
      <c r="D171" s="152"/>
      <c r="E171" s="152"/>
    </row>
    <row r="172" s="137" customFormat="1" ht="15.75" customHeight="1">
      <c r="C172" s="152"/>
      <c r="D172" s="152"/>
      <c r="E172" s="152"/>
    </row>
    <row r="173" s="137" customFormat="1" ht="15.75" customHeight="1">
      <c r="C173" s="152"/>
      <c r="D173" s="152"/>
      <c r="E173" s="152"/>
    </row>
    <row r="174" s="137" customFormat="1" ht="15.75" customHeight="1">
      <c r="C174" s="152"/>
      <c r="D174" s="152"/>
      <c r="E174" s="152"/>
    </row>
    <row r="175" s="137" customFormat="1" ht="15.75" customHeight="1">
      <c r="C175" s="152"/>
      <c r="D175" s="152"/>
      <c r="E175" s="152"/>
    </row>
    <row r="176" s="137" customFormat="1" ht="15.75" customHeight="1">
      <c r="C176" s="152"/>
      <c r="D176" s="152"/>
      <c r="E176" s="152"/>
    </row>
    <row r="177" s="137" customFormat="1" ht="15.75" customHeight="1">
      <c r="C177" s="152"/>
      <c r="D177" s="152"/>
      <c r="E177" s="152"/>
    </row>
    <row r="178" s="137" customFormat="1" ht="15.75" customHeight="1">
      <c r="C178" s="152"/>
      <c r="D178" s="152"/>
      <c r="E178" s="152"/>
    </row>
    <row r="179" s="137" customFormat="1" ht="15.75" customHeight="1">
      <c r="C179" s="152"/>
      <c r="D179" s="152"/>
      <c r="E179" s="152"/>
    </row>
    <row r="180" s="137" customFormat="1" ht="15.75" customHeight="1">
      <c r="C180" s="152"/>
      <c r="D180" s="152"/>
      <c r="E180" s="152"/>
    </row>
    <row r="181" s="137" customFormat="1" ht="15.75" customHeight="1">
      <c r="C181" s="152"/>
      <c r="D181" s="152"/>
      <c r="E181" s="152"/>
    </row>
    <row r="182" s="137" customFormat="1" ht="15.75" customHeight="1">
      <c r="C182" s="152"/>
      <c r="D182" s="152"/>
      <c r="E182" s="152"/>
    </row>
    <row r="183" s="137" customFormat="1" ht="15.75" customHeight="1">
      <c r="C183" s="152"/>
      <c r="D183" s="152"/>
      <c r="E183" s="152"/>
    </row>
    <row r="184" s="137" customFormat="1" ht="15.75" customHeight="1">
      <c r="C184" s="152"/>
      <c r="D184" s="152"/>
      <c r="E184" s="152"/>
    </row>
    <row r="185" s="137" customFormat="1" ht="15.75" customHeight="1">
      <c r="C185" s="152"/>
      <c r="D185" s="152"/>
      <c r="E185" s="152"/>
    </row>
    <row r="186" s="137" customFormat="1" ht="15.75" customHeight="1">
      <c r="C186" s="152"/>
      <c r="D186" s="152"/>
      <c r="E186" s="152"/>
    </row>
    <row r="187" s="137" customFormat="1" ht="15.75" customHeight="1">
      <c r="C187" s="152"/>
      <c r="D187" s="152"/>
      <c r="E187" s="152"/>
    </row>
    <row r="188" s="137" customFormat="1" ht="15.75" customHeight="1">
      <c r="C188" s="152"/>
      <c r="D188" s="152"/>
      <c r="E188" s="152"/>
    </row>
    <row r="189" s="137" customFormat="1" ht="15.75" customHeight="1">
      <c r="C189" s="152"/>
      <c r="D189" s="152"/>
      <c r="E189" s="152"/>
    </row>
    <row r="190" s="137" customFormat="1" ht="15.75" customHeight="1">
      <c r="C190" s="152"/>
      <c r="D190" s="152"/>
      <c r="E190" s="152"/>
    </row>
    <row r="191" s="137" customFormat="1" ht="15.75" customHeight="1">
      <c r="C191" s="152"/>
      <c r="D191" s="152"/>
      <c r="E191" s="152"/>
    </row>
    <row r="192" s="137" customFormat="1" ht="15.75" customHeight="1">
      <c r="C192" s="152"/>
      <c r="D192" s="152"/>
      <c r="E192" s="152"/>
    </row>
    <row r="193" s="137" customFormat="1" ht="15.75" customHeight="1">
      <c r="C193" s="152"/>
      <c r="D193" s="152"/>
      <c r="E193" s="152"/>
    </row>
    <row r="194" s="137" customFormat="1" ht="15.75" customHeight="1">
      <c r="C194" s="152"/>
      <c r="D194" s="152"/>
      <c r="E194" s="152"/>
    </row>
    <row r="195" s="137" customFormat="1" ht="15.75" customHeight="1">
      <c r="C195" s="152"/>
      <c r="D195" s="152"/>
      <c r="E195" s="152"/>
    </row>
    <row r="196" s="137" customFormat="1" ht="15.75" customHeight="1">
      <c r="C196" s="152"/>
      <c r="D196" s="152"/>
      <c r="E196" s="152"/>
    </row>
    <row r="197" s="137" customFormat="1" ht="15.75" customHeight="1">
      <c r="C197" s="152"/>
      <c r="D197" s="152"/>
      <c r="E197" s="152"/>
    </row>
    <row r="198" s="137" customFormat="1" ht="15.75" customHeight="1">
      <c r="C198" s="152"/>
      <c r="D198" s="152"/>
      <c r="E198" s="152"/>
    </row>
    <row r="199" s="137" customFormat="1" ht="15.75" customHeight="1">
      <c r="C199" s="152"/>
      <c r="D199" s="152"/>
      <c r="E199" s="152"/>
    </row>
    <row r="200" s="137" customFormat="1" ht="15.75" customHeight="1">
      <c r="C200" s="152"/>
      <c r="D200" s="152"/>
      <c r="E200" s="152"/>
    </row>
    <row r="201" s="137" customFormat="1" ht="15.75" customHeight="1">
      <c r="C201" s="152"/>
      <c r="D201" s="152"/>
      <c r="E201" s="152"/>
    </row>
    <row r="202" s="137" customFormat="1" ht="15.75" customHeight="1">
      <c r="C202" s="152"/>
      <c r="D202" s="152"/>
      <c r="E202" s="152"/>
    </row>
    <row r="203" s="137" customFormat="1" ht="15.75" customHeight="1">
      <c r="C203" s="152"/>
      <c r="D203" s="152"/>
      <c r="E203" s="152"/>
    </row>
    <row r="204" s="137" customFormat="1" ht="15.75" customHeight="1">
      <c r="C204" s="152"/>
      <c r="D204" s="152"/>
      <c r="E204" s="152"/>
    </row>
    <row r="205" s="137" customFormat="1" ht="15.75" customHeight="1">
      <c r="C205" s="152"/>
      <c r="D205" s="152"/>
      <c r="E205" s="152"/>
    </row>
    <row r="206" s="137" customFormat="1" ht="15.75" customHeight="1">
      <c r="C206" s="152"/>
      <c r="D206" s="152"/>
      <c r="E206" s="152"/>
    </row>
    <row r="207" s="137" customFormat="1" ht="15.75" customHeight="1">
      <c r="C207" s="152"/>
      <c r="D207" s="152"/>
      <c r="E207" s="152"/>
    </row>
    <row r="208" s="137" customFormat="1" ht="15.75" customHeight="1">
      <c r="C208" s="152"/>
      <c r="D208" s="152"/>
      <c r="E208" s="152"/>
    </row>
    <row r="209" s="137" customFormat="1" ht="15.75" customHeight="1">
      <c r="C209" s="152"/>
      <c r="D209" s="152"/>
      <c r="E209" s="152"/>
    </row>
    <row r="210" s="137" customFormat="1" ht="15.75" customHeight="1">
      <c r="C210" s="152"/>
      <c r="D210" s="152"/>
      <c r="E210" s="152"/>
    </row>
    <row r="211" s="137" customFormat="1" ht="15.75" customHeight="1">
      <c r="C211" s="152"/>
      <c r="D211" s="152"/>
      <c r="E211" s="152"/>
    </row>
    <row r="212" s="137" customFormat="1" ht="15.75" customHeight="1">
      <c r="C212" s="152"/>
      <c r="D212" s="152"/>
      <c r="E212" s="152"/>
    </row>
    <row r="213" s="137" customFormat="1" ht="15.75" customHeight="1">
      <c r="C213" s="152"/>
      <c r="D213" s="152"/>
      <c r="E213" s="152"/>
    </row>
    <row r="214" s="137" customFormat="1" ht="15.75" customHeight="1">
      <c r="C214" s="152"/>
      <c r="D214" s="152"/>
      <c r="E214" s="152"/>
    </row>
    <row r="215" s="137" customFormat="1" ht="15.75" customHeight="1">
      <c r="C215" s="152"/>
      <c r="D215" s="152"/>
      <c r="E215" s="152"/>
    </row>
    <row r="216" s="137" customFormat="1" ht="15.75" customHeight="1">
      <c r="C216" s="152"/>
      <c r="D216" s="152"/>
      <c r="E216" s="152"/>
    </row>
    <row r="217" s="137" customFormat="1" ht="15.75" customHeight="1">
      <c r="C217" s="152"/>
      <c r="D217" s="152"/>
      <c r="E217" s="152"/>
    </row>
    <row r="218" s="137" customFormat="1" ht="15.75" customHeight="1">
      <c r="C218" s="152"/>
      <c r="D218" s="152"/>
      <c r="E218" s="152"/>
    </row>
    <row r="219" s="137" customFormat="1" ht="15.75" customHeight="1">
      <c r="C219" s="152"/>
      <c r="D219" s="152"/>
      <c r="E219" s="152"/>
    </row>
    <row r="220" s="137" customFormat="1" ht="15.75" customHeight="1">
      <c r="C220" s="152"/>
      <c r="D220" s="152"/>
      <c r="E220" s="152"/>
    </row>
    <row r="221" s="137" customFormat="1" ht="15.75" customHeight="1">
      <c r="C221" s="152"/>
      <c r="D221" s="152"/>
      <c r="E221" s="152"/>
    </row>
    <row r="222" s="137" customFormat="1" ht="15.75" customHeight="1">
      <c r="C222" s="152"/>
      <c r="D222" s="152"/>
      <c r="E222" s="152"/>
    </row>
    <row r="223" s="137" customFormat="1" ht="15.75" customHeight="1">
      <c r="C223" s="152"/>
      <c r="D223" s="152"/>
      <c r="E223" s="152"/>
    </row>
    <row r="224" s="137" customFormat="1" ht="15.75" customHeight="1">
      <c r="C224" s="152"/>
      <c r="D224" s="152"/>
      <c r="E224" s="152"/>
    </row>
    <row r="225" s="137" customFormat="1" ht="15.75" customHeight="1">
      <c r="C225" s="152"/>
      <c r="D225" s="152"/>
      <c r="E225" s="152"/>
    </row>
    <row r="226" s="137" customFormat="1" ht="15.75" customHeight="1">
      <c r="C226" s="152"/>
      <c r="D226" s="152"/>
      <c r="E226" s="152"/>
    </row>
    <row r="227" s="137" customFormat="1" ht="15.75" customHeight="1">
      <c r="C227" s="152"/>
      <c r="D227" s="152"/>
      <c r="E227" s="152"/>
    </row>
    <row r="228" s="137" customFormat="1" ht="15.75" customHeight="1">
      <c r="C228" s="152"/>
      <c r="D228" s="152"/>
      <c r="E228" s="152"/>
    </row>
    <row r="229" s="137" customFormat="1" ht="15.75" customHeight="1">
      <c r="C229" s="152"/>
      <c r="D229" s="152"/>
      <c r="E229" s="152"/>
    </row>
    <row r="230" s="137" customFormat="1" ht="15.75" customHeight="1">
      <c r="C230" s="152"/>
      <c r="D230" s="152"/>
      <c r="E230" s="152"/>
    </row>
    <row r="231" s="137" customFormat="1" ht="15.75" customHeight="1">
      <c r="C231" s="152"/>
      <c r="D231" s="152"/>
      <c r="E231" s="152"/>
    </row>
    <row r="232" s="137" customFormat="1" ht="15.75" customHeight="1">
      <c r="C232" s="152"/>
      <c r="D232" s="152"/>
      <c r="E232" s="152"/>
    </row>
    <row r="233" s="137" customFormat="1" ht="15.75" customHeight="1">
      <c r="C233" s="152"/>
      <c r="D233" s="152"/>
      <c r="E233" s="152"/>
    </row>
    <row r="234" s="137" customFormat="1" ht="15.75" customHeight="1">
      <c r="C234" s="152"/>
      <c r="D234" s="152"/>
      <c r="E234" s="152"/>
    </row>
    <row r="235" s="137" customFormat="1" ht="15.75" customHeight="1">
      <c r="C235" s="152"/>
      <c r="D235" s="152"/>
      <c r="E235" s="152"/>
    </row>
    <row r="236" s="137" customFormat="1" ht="15.75" customHeight="1">
      <c r="C236" s="152"/>
      <c r="D236" s="152"/>
      <c r="E236" s="152"/>
    </row>
    <row r="237" s="137" customFormat="1" ht="15.75" customHeight="1">
      <c r="C237" s="152"/>
      <c r="D237" s="152"/>
      <c r="E237" s="152"/>
    </row>
    <row r="238" s="137" customFormat="1" ht="15.75" customHeight="1">
      <c r="C238" s="152"/>
      <c r="D238" s="152"/>
      <c r="E238" s="152"/>
    </row>
    <row r="239" s="137" customFormat="1" ht="15.75" customHeight="1">
      <c r="C239" s="152"/>
      <c r="D239" s="152"/>
      <c r="E239" s="152"/>
    </row>
    <row r="240" s="137" customFormat="1" ht="15.75" customHeight="1">
      <c r="C240" s="152"/>
      <c r="D240" s="152"/>
      <c r="E240" s="152"/>
    </row>
    <row r="241" s="137" customFormat="1" ht="15.75" customHeight="1">
      <c r="C241" s="152"/>
      <c r="D241" s="152"/>
      <c r="E241" s="152"/>
    </row>
    <row r="242" s="137" customFormat="1" ht="15.75" customHeight="1">
      <c r="C242" s="152"/>
      <c r="D242" s="152"/>
      <c r="E242" s="152"/>
    </row>
    <row r="243" s="137" customFormat="1" ht="15.75" customHeight="1">
      <c r="C243" s="152"/>
      <c r="D243" s="152"/>
      <c r="E243" s="152"/>
    </row>
    <row r="244" s="137" customFormat="1" ht="15.75" customHeight="1">
      <c r="C244" s="152"/>
      <c r="D244" s="152"/>
      <c r="E244" s="152"/>
    </row>
    <row r="245" s="137" customFormat="1" ht="15.75" customHeight="1">
      <c r="C245" s="152"/>
      <c r="D245" s="152"/>
      <c r="E245" s="152"/>
    </row>
    <row r="246" s="137" customFormat="1" ht="15.75" customHeight="1">
      <c r="C246" s="152"/>
      <c r="D246" s="152"/>
      <c r="E246" s="152"/>
    </row>
    <row r="247" s="137" customFormat="1" ht="15.75" customHeight="1">
      <c r="C247" s="152"/>
      <c r="D247" s="152"/>
      <c r="E247" s="152"/>
    </row>
    <row r="248" s="137" customFormat="1" ht="15.75" customHeight="1">
      <c r="C248" s="152"/>
      <c r="D248" s="152"/>
      <c r="E248" s="152"/>
    </row>
    <row r="249" s="137" customFormat="1" ht="15.75" customHeight="1">
      <c r="C249" s="152"/>
      <c r="D249" s="152"/>
      <c r="E249" s="152"/>
    </row>
    <row r="250" s="137" customFormat="1" ht="15.75" customHeight="1">
      <c r="C250" s="152"/>
      <c r="D250" s="152"/>
      <c r="E250" s="152"/>
    </row>
    <row r="251" s="137" customFormat="1" ht="15.75" customHeight="1">
      <c r="C251" s="152"/>
      <c r="D251" s="152"/>
      <c r="E251" s="152"/>
    </row>
    <row r="252" s="137" customFormat="1" ht="15.75" customHeight="1">
      <c r="C252" s="152"/>
      <c r="D252" s="152"/>
      <c r="E252" s="152"/>
    </row>
    <row r="253" s="137" customFormat="1" ht="15.75" customHeight="1">
      <c r="C253" s="152"/>
      <c r="D253" s="152"/>
      <c r="E253" s="152"/>
    </row>
    <row r="254" s="137" customFormat="1" ht="15.75" customHeight="1">
      <c r="C254" s="152"/>
      <c r="D254" s="152"/>
      <c r="E254" s="152"/>
    </row>
    <row r="255" s="137" customFormat="1" ht="15.75" customHeight="1">
      <c r="C255" s="152"/>
      <c r="D255" s="152"/>
      <c r="E255" s="152"/>
    </row>
    <row r="256" s="137" customFormat="1" ht="15.75" customHeight="1">
      <c r="C256" s="152"/>
      <c r="D256" s="152"/>
      <c r="E256" s="152"/>
    </row>
    <row r="257" s="137" customFormat="1" ht="15.75" customHeight="1">
      <c r="C257" s="152"/>
      <c r="D257" s="152"/>
      <c r="E257" s="152"/>
    </row>
    <row r="258" s="137" customFormat="1" ht="15.75" customHeight="1">
      <c r="C258" s="152"/>
      <c r="D258" s="152"/>
      <c r="E258" s="152"/>
    </row>
    <row r="259" s="137" customFormat="1" ht="15.75" customHeight="1">
      <c r="C259" s="152"/>
      <c r="D259" s="152"/>
      <c r="E259" s="152"/>
    </row>
    <row r="260" s="137" customFormat="1" ht="15.75" customHeight="1">
      <c r="C260" s="152"/>
      <c r="D260" s="152"/>
      <c r="E260" s="152"/>
    </row>
    <row r="261" s="137" customFormat="1" ht="15.75" customHeight="1">
      <c r="C261" s="152"/>
      <c r="D261" s="152"/>
      <c r="E261" s="152"/>
    </row>
    <row r="262" s="137" customFormat="1" ht="15.75" customHeight="1">
      <c r="C262" s="152"/>
      <c r="D262" s="152"/>
      <c r="E262" s="152"/>
    </row>
    <row r="263" s="137" customFormat="1" ht="15.75" customHeight="1">
      <c r="C263" s="152"/>
      <c r="D263" s="152"/>
      <c r="E263" s="152"/>
    </row>
    <row r="264" s="137" customFormat="1" ht="15.75" customHeight="1">
      <c r="C264" s="152"/>
      <c r="D264" s="152"/>
      <c r="E264" s="152"/>
    </row>
    <row r="265" s="137" customFormat="1" ht="15.75" customHeight="1">
      <c r="C265" s="152"/>
      <c r="D265" s="152"/>
      <c r="E265" s="152"/>
    </row>
    <row r="266" s="137" customFormat="1" ht="15.75" customHeight="1">
      <c r="C266" s="152"/>
      <c r="D266" s="152"/>
      <c r="E266" s="152"/>
    </row>
    <row r="267" s="137" customFormat="1" ht="15.75" customHeight="1">
      <c r="C267" s="152"/>
      <c r="D267" s="152"/>
      <c r="E267" s="152"/>
    </row>
    <row r="268" s="137" customFormat="1" ht="15.75" customHeight="1">
      <c r="C268" s="152"/>
      <c r="D268" s="152"/>
      <c r="E268" s="152"/>
    </row>
    <row r="269" s="137" customFormat="1" ht="15.75" customHeight="1">
      <c r="C269" s="152"/>
      <c r="D269" s="152"/>
      <c r="E269" s="152"/>
    </row>
    <row r="270" s="137" customFormat="1" ht="15.75" customHeight="1">
      <c r="C270" s="152"/>
      <c r="D270" s="152"/>
      <c r="E270" s="152"/>
    </row>
    <row r="271" s="137" customFormat="1" ht="15.75" customHeight="1">
      <c r="C271" s="152"/>
      <c r="D271" s="152"/>
      <c r="E271" s="152"/>
    </row>
    <row r="272" s="137" customFormat="1" ht="15.75" customHeight="1">
      <c r="C272" s="152"/>
      <c r="D272" s="152"/>
      <c r="E272" s="152"/>
    </row>
    <row r="273" s="137" customFormat="1" ht="15.75" customHeight="1">
      <c r="C273" s="152"/>
      <c r="D273" s="152"/>
      <c r="E273" s="152"/>
    </row>
    <row r="274" s="137" customFormat="1" ht="15.75" customHeight="1">
      <c r="C274" s="152"/>
      <c r="D274" s="152"/>
      <c r="E274" s="152"/>
    </row>
    <row r="275" s="137" customFormat="1" ht="15.75" customHeight="1">
      <c r="C275" s="152"/>
      <c r="D275" s="152"/>
      <c r="E275" s="152"/>
    </row>
    <row r="276" s="137" customFormat="1" ht="15.75" customHeight="1">
      <c r="C276" s="152"/>
      <c r="D276" s="152"/>
      <c r="E276" s="152"/>
    </row>
    <row r="277" s="137" customFormat="1" ht="15.75" customHeight="1">
      <c r="C277" s="152"/>
      <c r="D277" s="152"/>
      <c r="E277" s="152"/>
    </row>
    <row r="278" s="137" customFormat="1" ht="15.75" customHeight="1">
      <c r="C278" s="152"/>
      <c r="D278" s="152"/>
      <c r="E278" s="152"/>
    </row>
    <row r="279" s="137" customFormat="1" ht="15.75" customHeight="1">
      <c r="C279" s="152"/>
      <c r="D279" s="152"/>
      <c r="E279" s="152"/>
    </row>
    <row r="280" s="137" customFormat="1" ht="15.75" customHeight="1">
      <c r="C280" s="152"/>
      <c r="D280" s="152"/>
      <c r="E280" s="152"/>
    </row>
    <row r="281" s="137" customFormat="1" ht="15.75" customHeight="1">
      <c r="C281" s="152"/>
      <c r="D281" s="152"/>
      <c r="E281" s="152"/>
    </row>
    <row r="282" s="137" customFormat="1" ht="15.75" customHeight="1">
      <c r="C282" s="152"/>
      <c r="D282" s="152"/>
      <c r="E282" s="152"/>
    </row>
    <row r="283" s="137" customFormat="1" ht="15.75" customHeight="1">
      <c r="C283" s="152"/>
      <c r="D283" s="152"/>
      <c r="E283" s="152"/>
    </row>
    <row r="284" s="137" customFormat="1" ht="15.75" customHeight="1">
      <c r="C284" s="152"/>
      <c r="D284" s="152"/>
      <c r="E284" s="152"/>
    </row>
    <row r="285" s="137" customFormat="1" ht="15.75" customHeight="1">
      <c r="C285" s="152"/>
      <c r="D285" s="152"/>
      <c r="E285" s="152"/>
    </row>
    <row r="286" s="137" customFormat="1" ht="15.75" customHeight="1">
      <c r="C286" s="152"/>
      <c r="D286" s="152"/>
      <c r="E286" s="152"/>
    </row>
    <row r="287" s="137" customFormat="1" ht="15.75" customHeight="1">
      <c r="C287" s="152"/>
      <c r="D287" s="152"/>
      <c r="E287" s="152"/>
    </row>
    <row r="288" s="137" customFormat="1" ht="15.75" customHeight="1">
      <c r="C288" s="152"/>
      <c r="D288" s="152"/>
      <c r="E288" s="152"/>
    </row>
    <row r="289" s="137" customFormat="1" ht="15.75" customHeight="1">
      <c r="C289" s="152"/>
      <c r="D289" s="152"/>
      <c r="E289" s="152"/>
    </row>
    <row r="290" s="137" customFormat="1" ht="15.75" customHeight="1">
      <c r="C290" s="152"/>
      <c r="D290" s="152"/>
      <c r="E290" s="152"/>
    </row>
    <row r="291" s="137" customFormat="1" ht="15.75" customHeight="1">
      <c r="C291" s="152"/>
      <c r="D291" s="152"/>
      <c r="E291" s="152"/>
    </row>
    <row r="292" s="137" customFormat="1" ht="15.75" customHeight="1">
      <c r="C292" s="152"/>
      <c r="D292" s="152"/>
      <c r="E292" s="152"/>
    </row>
    <row r="293" s="137" customFormat="1" ht="15.75" customHeight="1">
      <c r="C293" s="152"/>
      <c r="D293" s="152"/>
      <c r="E293" s="152"/>
    </row>
    <row r="294" s="137" customFormat="1" ht="15.75" customHeight="1">
      <c r="C294" s="152"/>
      <c r="D294" s="152"/>
      <c r="E294" s="152"/>
    </row>
    <row r="295" s="137" customFormat="1" ht="15.75" customHeight="1">
      <c r="C295" s="152"/>
      <c r="D295" s="152"/>
      <c r="E295" s="152"/>
    </row>
    <row r="296" s="137" customFormat="1" ht="15.75" customHeight="1">
      <c r="C296" s="152"/>
      <c r="D296" s="152"/>
      <c r="E296" s="152"/>
    </row>
    <row r="297" s="137" customFormat="1" ht="15.75" customHeight="1">
      <c r="C297" s="152"/>
      <c r="D297" s="152"/>
      <c r="E297" s="152"/>
    </row>
    <row r="298" s="137" customFormat="1" ht="15.75" customHeight="1">
      <c r="C298" s="152"/>
      <c r="D298" s="152"/>
      <c r="E298" s="152"/>
    </row>
    <row r="299" s="137" customFormat="1" ht="15.75" customHeight="1">
      <c r="C299" s="152"/>
      <c r="D299" s="152"/>
      <c r="E299" s="152"/>
    </row>
    <row r="300" s="137" customFormat="1" ht="15.75" customHeight="1">
      <c r="C300" s="152"/>
      <c r="D300" s="152"/>
      <c r="E300" s="152"/>
    </row>
    <row r="301" s="137" customFormat="1" ht="15.75" customHeight="1">
      <c r="C301" s="152"/>
      <c r="D301" s="152"/>
      <c r="E301" s="152"/>
    </row>
    <row r="302" s="137" customFormat="1" ht="15.75" customHeight="1">
      <c r="C302" s="152"/>
      <c r="D302" s="152"/>
      <c r="E302" s="152"/>
    </row>
    <row r="303" s="137" customFormat="1" ht="15.75" customHeight="1">
      <c r="C303" s="152"/>
      <c r="D303" s="152"/>
      <c r="E303" s="152"/>
    </row>
    <row r="304" s="137" customFormat="1" ht="15.75" customHeight="1">
      <c r="C304" s="152"/>
      <c r="D304" s="152"/>
      <c r="E304" s="152"/>
    </row>
    <row r="305" s="137" customFormat="1" ht="15.75" customHeight="1">
      <c r="C305" s="152"/>
      <c r="D305" s="152"/>
      <c r="E305" s="152"/>
    </row>
    <row r="306" s="137" customFormat="1" ht="15.75" customHeight="1">
      <c r="C306" s="152"/>
      <c r="D306" s="152"/>
      <c r="E306" s="152"/>
    </row>
    <row r="307" s="137" customFormat="1" ht="15.75" customHeight="1">
      <c r="C307" s="152"/>
      <c r="D307" s="152"/>
      <c r="E307" s="152"/>
    </row>
    <row r="308" s="137" customFormat="1" ht="15.75" customHeight="1">
      <c r="C308" s="152"/>
      <c r="D308" s="152"/>
      <c r="E308" s="152"/>
    </row>
    <row r="309" s="137" customFormat="1" ht="15.75" customHeight="1">
      <c r="C309" s="152"/>
      <c r="D309" s="152"/>
      <c r="E309" s="152"/>
    </row>
    <row r="310" s="137" customFormat="1" ht="15.75" customHeight="1">
      <c r="C310" s="152"/>
      <c r="D310" s="152"/>
      <c r="E310" s="152"/>
    </row>
    <row r="311" s="137" customFormat="1" ht="15.75" customHeight="1">
      <c r="C311" s="152"/>
      <c r="D311" s="152"/>
      <c r="E311" s="152"/>
    </row>
    <row r="312" s="137" customFormat="1" ht="15.75" customHeight="1">
      <c r="C312" s="152"/>
      <c r="D312" s="152"/>
      <c r="E312" s="152"/>
    </row>
    <row r="313" s="137" customFormat="1" ht="15.75" customHeight="1">
      <c r="C313" s="152"/>
      <c r="D313" s="152"/>
      <c r="E313" s="152"/>
    </row>
    <row r="314" s="137" customFormat="1" ht="15.75" customHeight="1">
      <c r="C314" s="152"/>
      <c r="D314" s="152"/>
      <c r="E314" s="152"/>
    </row>
    <row r="315" s="137" customFormat="1" ht="15.75" customHeight="1">
      <c r="C315" s="152"/>
      <c r="D315" s="152"/>
      <c r="E315" s="152"/>
    </row>
    <row r="316" s="137" customFormat="1" ht="15.75" customHeight="1">
      <c r="C316" s="152"/>
      <c r="D316" s="152"/>
      <c r="E316" s="152"/>
    </row>
    <row r="317" s="137" customFormat="1" ht="15.75" customHeight="1">
      <c r="C317" s="152"/>
      <c r="D317" s="152"/>
      <c r="E317" s="152"/>
    </row>
    <row r="318" s="137" customFormat="1" ht="15.75" customHeight="1">
      <c r="C318" s="152"/>
      <c r="D318" s="152"/>
      <c r="E318" s="152"/>
    </row>
    <row r="319" s="137" customFormat="1" ht="15.75" customHeight="1">
      <c r="C319" s="152"/>
      <c r="D319" s="152"/>
      <c r="E319" s="152"/>
    </row>
    <row r="320" s="137" customFormat="1" ht="15.75" customHeight="1">
      <c r="C320" s="152"/>
      <c r="D320" s="152"/>
      <c r="E320" s="152"/>
    </row>
    <row r="321" s="137" customFormat="1" ht="15.75" customHeight="1">
      <c r="C321" s="152"/>
      <c r="D321" s="152"/>
      <c r="E321" s="152"/>
    </row>
    <row r="322" s="137" customFormat="1" ht="15.75" customHeight="1">
      <c r="C322" s="152"/>
      <c r="D322" s="152"/>
      <c r="E322" s="152"/>
    </row>
    <row r="323" s="137" customFormat="1" ht="15.75" customHeight="1">
      <c r="C323" s="152"/>
      <c r="D323" s="152"/>
      <c r="E323" s="152"/>
    </row>
    <row r="324" s="137" customFormat="1" ht="15.75" customHeight="1">
      <c r="C324" s="152"/>
      <c r="D324" s="152"/>
      <c r="E324" s="152"/>
    </row>
    <row r="325" s="137" customFormat="1" ht="15.75" customHeight="1">
      <c r="C325" s="152"/>
      <c r="D325" s="152"/>
      <c r="E325" s="152"/>
    </row>
    <row r="326" s="137" customFormat="1" ht="15.75" customHeight="1">
      <c r="C326" s="152"/>
      <c r="D326" s="152"/>
      <c r="E326" s="152"/>
    </row>
    <row r="327" s="137" customFormat="1" ht="15.75" customHeight="1">
      <c r="C327" s="152"/>
      <c r="D327" s="152"/>
      <c r="E327" s="152"/>
    </row>
    <row r="328" s="137" customFormat="1" ht="15.75" customHeight="1">
      <c r="C328" s="152"/>
      <c r="D328" s="152"/>
      <c r="E328" s="152"/>
    </row>
    <row r="329" s="137" customFormat="1" ht="15.75" customHeight="1">
      <c r="C329" s="152"/>
      <c r="D329" s="152"/>
      <c r="E329" s="152"/>
    </row>
    <row r="330" s="137" customFormat="1" ht="15.75" customHeight="1">
      <c r="C330" s="152"/>
      <c r="D330" s="152"/>
      <c r="E330" s="152"/>
    </row>
    <row r="331" s="137" customFormat="1" ht="15.75" customHeight="1">
      <c r="C331" s="152"/>
      <c r="D331" s="152"/>
      <c r="E331" s="152"/>
    </row>
    <row r="332" s="137" customFormat="1" ht="15.75" customHeight="1">
      <c r="C332" s="152"/>
      <c r="D332" s="152"/>
      <c r="E332" s="152"/>
    </row>
    <row r="333" s="137" customFormat="1" ht="15.75" customHeight="1">
      <c r="C333" s="152"/>
      <c r="D333" s="152"/>
      <c r="E333" s="152"/>
    </row>
    <row r="334" s="137" customFormat="1" ht="15.75" customHeight="1">
      <c r="C334" s="152"/>
      <c r="D334" s="152"/>
      <c r="E334" s="152"/>
    </row>
    <row r="335" s="137" customFormat="1" ht="15.75" customHeight="1">
      <c r="C335" s="152"/>
      <c r="D335" s="152"/>
      <c r="E335" s="152"/>
    </row>
    <row r="336" s="137" customFormat="1" ht="15.75" customHeight="1">
      <c r="C336" s="152"/>
      <c r="D336" s="152"/>
      <c r="E336" s="152"/>
    </row>
    <row r="337" s="137" customFormat="1" ht="15.75" customHeight="1">
      <c r="C337" s="152"/>
      <c r="D337" s="152"/>
      <c r="E337" s="152"/>
    </row>
    <row r="338" s="137" customFormat="1" ht="15.75" customHeight="1">
      <c r="C338" s="152"/>
      <c r="D338" s="152"/>
      <c r="E338" s="152"/>
    </row>
    <row r="339" s="137" customFormat="1" ht="15.75" customHeight="1">
      <c r="C339" s="152"/>
      <c r="D339" s="152"/>
      <c r="E339" s="152"/>
    </row>
    <row r="340" s="137" customFormat="1" ht="15.75" customHeight="1">
      <c r="C340" s="152"/>
      <c r="D340" s="152"/>
      <c r="E340" s="152"/>
    </row>
    <row r="341" s="137" customFormat="1" ht="15.75" customHeight="1">
      <c r="C341" s="152"/>
      <c r="D341" s="152"/>
      <c r="E341" s="152"/>
    </row>
    <row r="342" s="137" customFormat="1" ht="15.75" customHeight="1">
      <c r="C342" s="152"/>
      <c r="D342" s="152"/>
      <c r="E342" s="152"/>
    </row>
    <row r="343" s="137" customFormat="1" ht="15.75" customHeight="1">
      <c r="C343" s="152"/>
      <c r="D343" s="152"/>
      <c r="E343" s="152"/>
    </row>
    <row r="344" s="137" customFormat="1" ht="15.75" customHeight="1">
      <c r="C344" s="152"/>
      <c r="D344" s="152"/>
      <c r="E344" s="152"/>
    </row>
    <row r="345" s="137" customFormat="1" ht="15.75" customHeight="1">
      <c r="C345" s="152"/>
      <c r="D345" s="152"/>
      <c r="E345" s="152"/>
    </row>
    <row r="346" s="137" customFormat="1" ht="15.75" customHeight="1">
      <c r="C346" s="152"/>
      <c r="D346" s="152"/>
      <c r="E346" s="152"/>
    </row>
    <row r="347" s="137" customFormat="1" ht="15.75" customHeight="1">
      <c r="C347" s="152"/>
      <c r="D347" s="152"/>
      <c r="E347" s="152"/>
    </row>
    <row r="348" s="137" customFormat="1" ht="15.75" customHeight="1">
      <c r="C348" s="152"/>
      <c r="D348" s="152"/>
      <c r="E348" s="152"/>
    </row>
    <row r="349" s="137" customFormat="1" ht="15.75" customHeight="1">
      <c r="C349" s="152"/>
      <c r="D349" s="152"/>
      <c r="E349" s="152"/>
    </row>
    <row r="350" s="137" customFormat="1" ht="15.75" customHeight="1">
      <c r="C350" s="152"/>
      <c r="D350" s="152"/>
      <c r="E350" s="152"/>
    </row>
    <row r="351" s="137" customFormat="1" ht="15.75" customHeight="1">
      <c r="C351" s="152"/>
      <c r="D351" s="152"/>
      <c r="E351" s="152"/>
    </row>
    <row r="352" s="137" customFormat="1" ht="15.75" customHeight="1">
      <c r="C352" s="152"/>
      <c r="D352" s="152"/>
      <c r="E352" s="152"/>
    </row>
    <row r="353" s="137" customFormat="1" ht="15.75" customHeight="1">
      <c r="C353" s="152"/>
      <c r="D353" s="152"/>
      <c r="E353" s="152"/>
    </row>
    <row r="354" s="137" customFormat="1" ht="15.75" customHeight="1">
      <c r="C354" s="152"/>
      <c r="D354" s="152"/>
      <c r="E354" s="152"/>
    </row>
    <row r="355" s="137" customFormat="1" ht="15.75" customHeight="1">
      <c r="C355" s="152"/>
      <c r="D355" s="152"/>
      <c r="E355" s="152"/>
    </row>
    <row r="356" s="137" customFormat="1" ht="15.75" customHeight="1">
      <c r="C356" s="152"/>
      <c r="D356" s="152"/>
      <c r="E356" s="152"/>
    </row>
    <row r="357" s="137" customFormat="1" ht="15.75" customHeight="1">
      <c r="C357" s="152"/>
      <c r="D357" s="152"/>
      <c r="E357" s="152"/>
    </row>
    <row r="358" s="137" customFormat="1" ht="15.75" customHeight="1">
      <c r="C358" s="152"/>
      <c r="D358" s="152"/>
      <c r="E358" s="152"/>
    </row>
    <row r="359" s="137" customFormat="1" ht="15.75" customHeight="1">
      <c r="C359" s="152"/>
      <c r="D359" s="152"/>
      <c r="E359" s="152"/>
    </row>
    <row r="360" s="137" customFormat="1" ht="15.75" customHeight="1">
      <c r="C360" s="152"/>
      <c r="D360" s="152"/>
      <c r="E360" s="152"/>
    </row>
    <row r="361" s="137" customFormat="1" ht="15.75" customHeight="1">
      <c r="C361" s="152"/>
      <c r="D361" s="152"/>
      <c r="E361" s="152"/>
    </row>
    <row r="362" s="137" customFormat="1" ht="15.75" customHeight="1">
      <c r="C362" s="152"/>
      <c r="D362" s="152"/>
      <c r="E362" s="152"/>
    </row>
    <row r="363" s="137" customFormat="1" ht="15.75" customHeight="1">
      <c r="C363" s="152"/>
      <c r="D363" s="152"/>
      <c r="E363" s="152"/>
    </row>
    <row r="364" s="137" customFormat="1" ht="15.75" customHeight="1">
      <c r="C364" s="152"/>
      <c r="D364" s="152"/>
      <c r="E364" s="152"/>
    </row>
    <row r="365" s="137" customFormat="1" ht="15.75" customHeight="1">
      <c r="C365" s="152"/>
      <c r="D365" s="152"/>
      <c r="E365" s="152"/>
    </row>
    <row r="366" s="137" customFormat="1" ht="15.75" customHeight="1">
      <c r="C366" s="152"/>
      <c r="D366" s="152"/>
      <c r="E366" s="152"/>
    </row>
    <row r="367" s="137" customFormat="1" ht="15.75" customHeight="1">
      <c r="C367" s="152"/>
      <c r="D367" s="152"/>
      <c r="E367" s="152"/>
    </row>
    <row r="368" s="137" customFormat="1" ht="15.75" customHeight="1">
      <c r="C368" s="152"/>
      <c r="D368" s="152"/>
      <c r="E368" s="152"/>
    </row>
    <row r="369" s="137" customFormat="1" ht="15.75" customHeight="1">
      <c r="C369" s="152"/>
      <c r="D369" s="152"/>
      <c r="E369" s="152"/>
    </row>
    <row r="370" s="137" customFormat="1" ht="15.75" customHeight="1">
      <c r="C370" s="152"/>
      <c r="D370" s="152"/>
      <c r="E370" s="152"/>
    </row>
    <row r="371" s="137" customFormat="1" ht="15.75" customHeight="1">
      <c r="C371" s="152"/>
      <c r="D371" s="152"/>
      <c r="E371" s="152"/>
    </row>
    <row r="372" s="137" customFormat="1" ht="15.75" customHeight="1">
      <c r="C372" s="152"/>
      <c r="D372" s="152"/>
      <c r="E372" s="152"/>
    </row>
    <row r="373" s="137" customFormat="1" ht="15.75" customHeight="1">
      <c r="C373" s="152"/>
      <c r="D373" s="152"/>
      <c r="E373" s="152"/>
    </row>
    <row r="374" s="137" customFormat="1" ht="15.75" customHeight="1">
      <c r="C374" s="152"/>
      <c r="D374" s="152"/>
      <c r="E374" s="152"/>
    </row>
    <row r="375" s="137" customFormat="1" ht="15.75" customHeight="1">
      <c r="C375" s="152"/>
      <c r="D375" s="152"/>
      <c r="E375" s="152"/>
    </row>
    <row r="376" s="137" customFormat="1" ht="15.75" customHeight="1">
      <c r="C376" s="152"/>
      <c r="D376" s="152"/>
      <c r="E376" s="152"/>
    </row>
    <row r="377" s="137" customFormat="1" ht="15.75" customHeight="1">
      <c r="C377" s="152"/>
      <c r="D377" s="152"/>
      <c r="E377" s="152"/>
    </row>
    <row r="378" s="137" customFormat="1" ht="15.75" customHeight="1">
      <c r="C378" s="152"/>
      <c r="D378" s="152"/>
      <c r="E378" s="152"/>
    </row>
    <row r="379" s="137" customFormat="1" ht="15.75" customHeight="1">
      <c r="C379" s="152"/>
      <c r="D379" s="152"/>
      <c r="E379" s="152"/>
    </row>
    <row r="380" s="137" customFormat="1" ht="15.75" customHeight="1">
      <c r="C380" s="152"/>
      <c r="D380" s="152"/>
      <c r="E380" s="152"/>
    </row>
    <row r="381" s="137" customFormat="1" ht="15.75" customHeight="1">
      <c r="C381" s="152"/>
      <c r="D381" s="152"/>
      <c r="E381" s="152"/>
    </row>
    <row r="382" s="137" customFormat="1" ht="15.75" customHeight="1">
      <c r="C382" s="152"/>
      <c r="D382" s="152"/>
      <c r="E382" s="152"/>
    </row>
    <row r="383" s="137" customFormat="1" ht="15.75" customHeight="1">
      <c r="C383" s="152"/>
      <c r="D383" s="152"/>
      <c r="E383" s="152"/>
    </row>
    <row r="384" s="137" customFormat="1" ht="15.75" customHeight="1">
      <c r="C384" s="152"/>
      <c r="D384" s="152"/>
      <c r="E384" s="152"/>
    </row>
    <row r="385" s="137" customFormat="1" ht="15.75" customHeight="1">
      <c r="C385" s="152"/>
      <c r="D385" s="152"/>
      <c r="E385" s="152"/>
    </row>
    <row r="386" s="137" customFormat="1" ht="15.75" customHeight="1">
      <c r="C386" s="152"/>
      <c r="D386" s="152"/>
      <c r="E386" s="152"/>
    </row>
    <row r="387" s="137" customFormat="1" ht="15.75" customHeight="1">
      <c r="C387" s="152"/>
      <c r="D387" s="152"/>
      <c r="E387" s="152"/>
    </row>
    <row r="388" s="137" customFormat="1" ht="15.75" customHeight="1">
      <c r="C388" s="152"/>
      <c r="D388" s="152"/>
      <c r="E388" s="152"/>
    </row>
    <row r="389" s="137" customFormat="1" ht="15.75" customHeight="1">
      <c r="C389" s="152"/>
      <c r="D389" s="152"/>
      <c r="E389" s="152"/>
    </row>
    <row r="390" s="137" customFormat="1" ht="15.75" customHeight="1">
      <c r="C390" s="152"/>
      <c r="D390" s="152"/>
      <c r="E390" s="152"/>
    </row>
    <row r="391" s="137" customFormat="1" ht="15.75" customHeight="1">
      <c r="C391" s="152"/>
      <c r="D391" s="152"/>
      <c r="E391" s="152"/>
    </row>
    <row r="392" s="137" customFormat="1" ht="15.75" customHeight="1">
      <c r="C392" s="152"/>
      <c r="D392" s="152"/>
      <c r="E392" s="152"/>
    </row>
    <row r="393" s="137" customFormat="1" ht="15.75" customHeight="1">
      <c r="C393" s="152"/>
      <c r="D393" s="152"/>
      <c r="E393" s="152"/>
    </row>
    <row r="394" s="137" customFormat="1" ht="15.75" customHeight="1">
      <c r="C394" s="152"/>
      <c r="D394" s="152"/>
      <c r="E394" s="152"/>
    </row>
    <row r="395" s="137" customFormat="1" ht="15.75" customHeight="1">
      <c r="C395" s="152"/>
      <c r="D395" s="152"/>
      <c r="E395" s="152"/>
    </row>
    <row r="396" s="137" customFormat="1" ht="15.75" customHeight="1">
      <c r="C396" s="152"/>
      <c r="D396" s="152"/>
      <c r="E396" s="152"/>
    </row>
    <row r="397" s="137" customFormat="1" ht="15.75" customHeight="1">
      <c r="C397" s="152"/>
      <c r="D397" s="152"/>
      <c r="E397" s="152"/>
    </row>
    <row r="398" s="137" customFormat="1" ht="15.75" customHeight="1">
      <c r="C398" s="152"/>
      <c r="D398" s="152"/>
      <c r="E398" s="152"/>
    </row>
    <row r="399" s="137" customFormat="1" ht="15.75" customHeight="1">
      <c r="C399" s="152"/>
      <c r="D399" s="152"/>
      <c r="E399" s="152"/>
    </row>
    <row r="400" s="137" customFormat="1" ht="15.75" customHeight="1">
      <c r="C400" s="152"/>
      <c r="D400" s="152"/>
      <c r="E400" s="152"/>
    </row>
    <row r="401" s="137" customFormat="1" ht="15.75" customHeight="1">
      <c r="C401" s="152"/>
      <c r="D401" s="152"/>
      <c r="E401" s="152"/>
    </row>
    <row r="402" s="137" customFormat="1" ht="15.75" customHeight="1">
      <c r="C402" s="152"/>
      <c r="D402" s="152"/>
      <c r="E402" s="152"/>
    </row>
    <row r="403" s="137" customFormat="1" ht="15.75" customHeight="1">
      <c r="C403" s="152"/>
      <c r="D403" s="152"/>
      <c r="E403" s="152"/>
    </row>
    <row r="404" s="137" customFormat="1" ht="15.75" customHeight="1">
      <c r="C404" s="152"/>
      <c r="D404" s="152"/>
      <c r="E404" s="152"/>
    </row>
    <row r="405" s="137" customFormat="1" ht="15.75" customHeight="1">
      <c r="C405" s="152"/>
      <c r="D405" s="152"/>
      <c r="E405" s="152"/>
    </row>
    <row r="406" s="137" customFormat="1" ht="15.75" customHeight="1">
      <c r="C406" s="152"/>
      <c r="D406" s="152"/>
      <c r="E406" s="152"/>
    </row>
    <row r="407" s="137" customFormat="1" ht="15.75" customHeight="1">
      <c r="C407" s="152"/>
      <c r="D407" s="152"/>
      <c r="E407" s="152"/>
    </row>
    <row r="408" s="137" customFormat="1" ht="15.75" customHeight="1">
      <c r="C408" s="152"/>
      <c r="D408" s="152"/>
      <c r="E408" s="152"/>
    </row>
    <row r="409" s="137" customFormat="1" ht="15.75" customHeight="1">
      <c r="C409" s="152"/>
      <c r="D409" s="152"/>
      <c r="E409" s="152"/>
    </row>
    <row r="410" s="137" customFormat="1" ht="15.75" customHeight="1">
      <c r="C410" s="152"/>
      <c r="D410" s="152"/>
      <c r="E410" s="152"/>
    </row>
    <row r="411" s="137" customFormat="1" ht="15.75" customHeight="1">
      <c r="C411" s="152"/>
      <c r="D411" s="152"/>
      <c r="E411" s="152"/>
    </row>
    <row r="412" s="137" customFormat="1" ht="15.75" customHeight="1">
      <c r="C412" s="152"/>
      <c r="D412" s="152"/>
      <c r="E412" s="152"/>
    </row>
    <row r="413" s="137" customFormat="1" ht="15.75" customHeight="1">
      <c r="C413" s="152"/>
      <c r="D413" s="152"/>
      <c r="E413" s="152"/>
    </row>
    <row r="414" s="137" customFormat="1" ht="15.75" customHeight="1">
      <c r="C414" s="152"/>
      <c r="D414" s="152"/>
      <c r="E414" s="152"/>
    </row>
    <row r="415" s="137" customFormat="1" ht="15.75" customHeight="1">
      <c r="C415" s="152"/>
      <c r="D415" s="152"/>
      <c r="E415" s="152"/>
    </row>
    <row r="416" s="137" customFormat="1" ht="15.75" customHeight="1">
      <c r="C416" s="152"/>
      <c r="D416" s="152"/>
      <c r="E416" s="152"/>
    </row>
    <row r="417" s="137" customFormat="1" ht="15.75" customHeight="1">
      <c r="C417" s="152"/>
      <c r="D417" s="152"/>
      <c r="E417" s="152"/>
    </row>
    <row r="418" s="137" customFormat="1" ht="15.75" customHeight="1">
      <c r="C418" s="152"/>
      <c r="D418" s="152"/>
      <c r="E418" s="152"/>
    </row>
    <row r="419" s="137" customFormat="1" ht="15.75" customHeight="1">
      <c r="C419" s="152"/>
      <c r="D419" s="152"/>
      <c r="E419" s="152"/>
    </row>
    <row r="420" s="137" customFormat="1" ht="15.75" customHeight="1">
      <c r="C420" s="152"/>
      <c r="D420" s="152"/>
      <c r="E420" s="152"/>
    </row>
    <row r="421" s="137" customFormat="1" ht="15.75" customHeight="1">
      <c r="C421" s="152"/>
      <c r="D421" s="152"/>
      <c r="E421" s="152"/>
    </row>
    <row r="422" s="137" customFormat="1" ht="15.75" customHeight="1">
      <c r="C422" s="152"/>
      <c r="D422" s="152"/>
      <c r="E422" s="152"/>
    </row>
    <row r="423" s="137" customFormat="1" ht="15.75" customHeight="1">
      <c r="C423" s="152"/>
      <c r="D423" s="152"/>
      <c r="E423" s="152"/>
    </row>
    <row r="424" s="137" customFormat="1" ht="15.75" customHeight="1">
      <c r="C424" s="152"/>
      <c r="D424" s="152"/>
      <c r="E424" s="152"/>
    </row>
    <row r="425" s="137" customFormat="1" ht="15.75" customHeight="1">
      <c r="C425" s="152"/>
      <c r="D425" s="152"/>
      <c r="E425" s="152"/>
    </row>
    <row r="426" s="137" customFormat="1" ht="15.75" customHeight="1">
      <c r="C426" s="152"/>
      <c r="D426" s="152"/>
      <c r="E426" s="152"/>
    </row>
    <row r="427" s="137" customFormat="1" ht="15.75" customHeight="1">
      <c r="C427" s="152"/>
      <c r="D427" s="152"/>
      <c r="E427" s="152"/>
    </row>
    <row r="428" s="137" customFormat="1" ht="15.75" customHeight="1">
      <c r="C428" s="152"/>
      <c r="D428" s="152"/>
      <c r="E428" s="152"/>
    </row>
    <row r="429" s="137" customFormat="1" ht="15.75" customHeight="1">
      <c r="C429" s="152"/>
      <c r="D429" s="152"/>
      <c r="E429" s="152"/>
    </row>
    <row r="430" s="137" customFormat="1" ht="15.75" customHeight="1">
      <c r="C430" s="152"/>
      <c r="D430" s="152"/>
      <c r="E430" s="152"/>
    </row>
    <row r="431" s="137" customFormat="1" ht="15.75" customHeight="1">
      <c r="C431" s="152"/>
      <c r="D431" s="152"/>
      <c r="E431" s="152"/>
    </row>
    <row r="432" s="137" customFormat="1" ht="15.75" customHeight="1">
      <c r="C432" s="152"/>
      <c r="D432" s="152"/>
      <c r="E432" s="152"/>
    </row>
    <row r="433" s="137" customFormat="1" ht="15.75" customHeight="1">
      <c r="C433" s="152"/>
      <c r="D433" s="152"/>
      <c r="E433" s="152"/>
    </row>
    <row r="434" s="137" customFormat="1" ht="15.75" customHeight="1">
      <c r="C434" s="152"/>
      <c r="D434" s="152"/>
      <c r="E434" s="152"/>
    </row>
    <row r="435" s="137" customFormat="1" ht="15.75" customHeight="1">
      <c r="C435" s="152"/>
      <c r="D435" s="152"/>
      <c r="E435" s="152"/>
    </row>
    <row r="436" s="137" customFormat="1" ht="15.75" customHeight="1">
      <c r="C436" s="152"/>
      <c r="D436" s="152"/>
      <c r="E436" s="152"/>
    </row>
    <row r="437" s="137" customFormat="1" ht="15.75" customHeight="1">
      <c r="C437" s="152"/>
      <c r="D437" s="152"/>
      <c r="E437" s="152"/>
    </row>
    <row r="438" s="137" customFormat="1" ht="15.75" customHeight="1">
      <c r="C438" s="152"/>
      <c r="D438" s="152"/>
      <c r="E438" s="152"/>
    </row>
    <row r="439" s="137" customFormat="1" ht="15.75" customHeight="1">
      <c r="C439" s="152"/>
      <c r="D439" s="152"/>
      <c r="E439" s="152"/>
    </row>
    <row r="440" s="137" customFormat="1" ht="15.75" customHeight="1">
      <c r="C440" s="152"/>
      <c r="D440" s="152"/>
      <c r="E440" s="152"/>
    </row>
    <row r="441" s="137" customFormat="1" ht="15.75" customHeight="1">
      <c r="C441" s="152"/>
      <c r="D441" s="152"/>
      <c r="E441" s="152"/>
    </row>
    <row r="442" s="137" customFormat="1" ht="15.75" customHeight="1">
      <c r="C442" s="152"/>
      <c r="D442" s="152"/>
      <c r="E442" s="152"/>
    </row>
    <row r="443" s="137" customFormat="1" ht="15.75" customHeight="1">
      <c r="C443" s="152"/>
      <c r="D443" s="152"/>
      <c r="E443" s="152"/>
    </row>
    <row r="444" s="137" customFormat="1" ht="15.75" customHeight="1">
      <c r="C444" s="152"/>
      <c r="D444" s="152"/>
      <c r="E444" s="152"/>
    </row>
    <row r="445" s="137" customFormat="1" ht="15.75" customHeight="1">
      <c r="C445" s="152"/>
      <c r="D445" s="152"/>
      <c r="E445" s="152"/>
    </row>
    <row r="446" s="137" customFormat="1" ht="15.75" customHeight="1">
      <c r="C446" s="152"/>
      <c r="D446" s="152"/>
      <c r="E446" s="152"/>
    </row>
    <row r="447" s="137" customFormat="1" ht="15.75" customHeight="1">
      <c r="C447" s="152"/>
      <c r="D447" s="152"/>
      <c r="E447" s="152"/>
    </row>
    <row r="448" s="137" customFormat="1" ht="15.75" customHeight="1">
      <c r="C448" s="152"/>
      <c r="D448" s="152"/>
      <c r="E448" s="152"/>
    </row>
    <row r="449" s="137" customFormat="1" ht="15.75" customHeight="1">
      <c r="C449" s="152"/>
      <c r="D449" s="152"/>
      <c r="E449" s="152"/>
    </row>
    <row r="450" s="137" customFormat="1" ht="15.75" customHeight="1">
      <c r="C450" s="152"/>
      <c r="D450" s="152"/>
      <c r="E450" s="152"/>
    </row>
    <row r="451" s="137" customFormat="1" ht="15.75" customHeight="1">
      <c r="C451" s="152"/>
      <c r="D451" s="152"/>
      <c r="E451" s="152"/>
    </row>
    <row r="452" s="137" customFormat="1" ht="15.75" customHeight="1">
      <c r="C452" s="152"/>
      <c r="D452" s="152"/>
      <c r="E452" s="152"/>
    </row>
    <row r="453" s="137" customFormat="1" ht="15.75" customHeight="1">
      <c r="C453" s="152"/>
      <c r="D453" s="152"/>
      <c r="E453" s="152"/>
    </row>
    <row r="454" s="137" customFormat="1" ht="15.75" customHeight="1">
      <c r="C454" s="152"/>
      <c r="D454" s="152"/>
      <c r="E454" s="152"/>
    </row>
    <row r="455" s="137" customFormat="1" ht="15.75" customHeight="1">
      <c r="C455" s="152"/>
      <c r="D455" s="152"/>
      <c r="E455" s="152"/>
    </row>
    <row r="456" s="137" customFormat="1" ht="15.75" customHeight="1">
      <c r="C456" s="152"/>
      <c r="D456" s="152"/>
      <c r="E456" s="152"/>
    </row>
    <row r="457" s="137" customFormat="1" ht="15.75" customHeight="1">
      <c r="C457" s="152"/>
      <c r="D457" s="152"/>
      <c r="E457" s="152"/>
    </row>
    <row r="458" s="137" customFormat="1" ht="15.75" customHeight="1">
      <c r="C458" s="152"/>
      <c r="D458" s="152"/>
      <c r="E458" s="152"/>
    </row>
    <row r="459" s="137" customFormat="1" ht="15.75" customHeight="1">
      <c r="C459" s="152"/>
      <c r="D459" s="152"/>
      <c r="E459" s="152"/>
    </row>
    <row r="460" s="137" customFormat="1" ht="15.75" customHeight="1">
      <c r="C460" s="152"/>
      <c r="D460" s="152"/>
      <c r="E460" s="152"/>
    </row>
    <row r="461" s="137" customFormat="1" ht="15.75" customHeight="1">
      <c r="C461" s="152"/>
      <c r="D461" s="152"/>
      <c r="E461" s="152"/>
    </row>
    <row r="462" s="137" customFormat="1" ht="15.75" customHeight="1">
      <c r="C462" s="152"/>
      <c r="D462" s="152"/>
      <c r="E462" s="152"/>
    </row>
    <row r="463" s="137" customFormat="1" ht="15.75" customHeight="1">
      <c r="C463" s="152"/>
      <c r="D463" s="152"/>
      <c r="E463" s="152"/>
    </row>
    <row r="464" s="137" customFormat="1" ht="15.75" customHeight="1">
      <c r="C464" s="152"/>
      <c r="D464" s="152"/>
      <c r="E464" s="152"/>
    </row>
    <row r="465" s="137" customFormat="1" ht="15.75" customHeight="1">
      <c r="C465" s="152"/>
      <c r="D465" s="152"/>
      <c r="E465" s="152"/>
    </row>
    <row r="466" s="137" customFormat="1" ht="15.75" customHeight="1">
      <c r="C466" s="152"/>
      <c r="D466" s="152"/>
      <c r="E466" s="152"/>
    </row>
    <row r="467" s="137" customFormat="1" ht="15.75" customHeight="1">
      <c r="C467" s="152"/>
      <c r="D467" s="152"/>
      <c r="E467" s="152"/>
    </row>
    <row r="468" s="137" customFormat="1" ht="15.75" customHeight="1">
      <c r="C468" s="152"/>
      <c r="D468" s="152"/>
      <c r="E468" s="152"/>
    </row>
    <row r="469" s="137" customFormat="1" ht="15.75" customHeight="1">
      <c r="C469" s="152"/>
      <c r="D469" s="152"/>
      <c r="E469" s="152"/>
    </row>
    <row r="470" s="137" customFormat="1" ht="15.75" customHeight="1">
      <c r="C470" s="152"/>
      <c r="D470" s="152"/>
      <c r="E470" s="152"/>
    </row>
    <row r="471" s="137" customFormat="1" ht="15.75" customHeight="1">
      <c r="C471" s="152"/>
      <c r="D471" s="152"/>
      <c r="E471" s="152"/>
    </row>
    <row r="472" s="137" customFormat="1" ht="15.75" customHeight="1">
      <c r="C472" s="152"/>
      <c r="D472" s="152"/>
      <c r="E472" s="152"/>
    </row>
    <row r="473" s="137" customFormat="1" ht="15.75" customHeight="1">
      <c r="C473" s="152"/>
      <c r="D473" s="152"/>
      <c r="E473" s="152"/>
    </row>
    <row r="474" s="137" customFormat="1" ht="15.75" customHeight="1">
      <c r="C474" s="152"/>
      <c r="D474" s="152"/>
      <c r="E474" s="152"/>
    </row>
    <row r="475" s="137" customFormat="1" ht="15.75" customHeight="1">
      <c r="C475" s="152"/>
      <c r="D475" s="152"/>
      <c r="E475" s="152"/>
    </row>
    <row r="476" s="137" customFormat="1" ht="15.75" customHeight="1">
      <c r="C476" s="152"/>
      <c r="D476" s="152"/>
      <c r="E476" s="152"/>
    </row>
    <row r="477" s="137" customFormat="1" ht="15.75" customHeight="1">
      <c r="C477" s="152"/>
      <c r="D477" s="152"/>
      <c r="E477" s="152"/>
    </row>
    <row r="478" s="137" customFormat="1" ht="15.75" customHeight="1">
      <c r="C478" s="152"/>
      <c r="D478" s="152"/>
      <c r="E478" s="152"/>
    </row>
    <row r="479" s="137" customFormat="1" ht="15.75" customHeight="1">
      <c r="C479" s="152"/>
      <c r="D479" s="152"/>
      <c r="E479" s="152"/>
    </row>
    <row r="480" s="137" customFormat="1" ht="15.75" customHeight="1">
      <c r="C480" s="152"/>
      <c r="D480" s="152"/>
      <c r="E480" s="152"/>
    </row>
    <row r="481" s="137" customFormat="1" ht="15.75" customHeight="1">
      <c r="C481" s="152"/>
      <c r="D481" s="152"/>
      <c r="E481" s="152"/>
    </row>
    <row r="482" s="137" customFormat="1" ht="15.75" customHeight="1">
      <c r="C482" s="152"/>
      <c r="D482" s="152"/>
      <c r="E482" s="152"/>
    </row>
    <row r="483" s="137" customFormat="1" ht="15.75" customHeight="1">
      <c r="C483" s="152"/>
      <c r="D483" s="152"/>
      <c r="E483" s="152"/>
    </row>
    <row r="484" s="137" customFormat="1" ht="15.75" customHeight="1">
      <c r="C484" s="152"/>
      <c r="D484" s="152"/>
      <c r="E484" s="152"/>
    </row>
    <row r="485" s="137" customFormat="1" ht="15.75" customHeight="1">
      <c r="C485" s="152"/>
      <c r="D485" s="152"/>
      <c r="E485" s="152"/>
    </row>
    <row r="486" s="137" customFormat="1" ht="15.75" customHeight="1">
      <c r="C486" s="152"/>
      <c r="D486" s="152"/>
      <c r="E486" s="152"/>
    </row>
    <row r="487" s="137" customFormat="1" ht="15.75" customHeight="1">
      <c r="C487" s="152"/>
      <c r="D487" s="152"/>
      <c r="E487" s="152"/>
    </row>
    <row r="488" s="137" customFormat="1" ht="15.75" customHeight="1">
      <c r="C488" s="152"/>
      <c r="D488" s="152"/>
      <c r="E488" s="152"/>
    </row>
    <row r="489" s="137" customFormat="1" ht="15.75" customHeight="1">
      <c r="C489" s="152"/>
      <c r="D489" s="152"/>
      <c r="E489" s="152"/>
    </row>
    <row r="490" s="137" customFormat="1" ht="15.75" customHeight="1">
      <c r="C490" s="152"/>
      <c r="D490" s="152"/>
      <c r="E490" s="152"/>
    </row>
    <row r="491" s="137" customFormat="1" ht="15.75" customHeight="1">
      <c r="C491" s="152"/>
      <c r="D491" s="152"/>
      <c r="E491" s="152"/>
    </row>
    <row r="492" s="137" customFormat="1" ht="15.75" customHeight="1">
      <c r="C492" s="152"/>
      <c r="D492" s="152"/>
      <c r="E492" s="152"/>
    </row>
    <row r="493" s="137" customFormat="1" ht="15.75" customHeight="1">
      <c r="C493" s="152"/>
      <c r="D493" s="152"/>
      <c r="E493" s="152"/>
    </row>
    <row r="494" s="137" customFormat="1" ht="15.75" customHeight="1">
      <c r="C494" s="152"/>
      <c r="D494" s="152"/>
      <c r="E494" s="152"/>
    </row>
    <row r="495" s="137" customFormat="1" ht="15.75" customHeight="1">
      <c r="C495" s="152"/>
      <c r="D495" s="152"/>
      <c r="E495" s="152"/>
    </row>
    <row r="496" s="137" customFormat="1" ht="15.75" customHeight="1">
      <c r="C496" s="152"/>
      <c r="D496" s="152"/>
      <c r="E496" s="152"/>
    </row>
    <row r="497" s="137" customFormat="1" ht="15.75" customHeight="1">
      <c r="C497" s="152"/>
      <c r="D497" s="152"/>
      <c r="E497" s="152"/>
    </row>
    <row r="498" s="137" customFormat="1" ht="15.75" customHeight="1">
      <c r="C498" s="152"/>
      <c r="D498" s="152"/>
      <c r="E498" s="152"/>
    </row>
    <row r="499" s="137" customFormat="1" ht="15.75" customHeight="1">
      <c r="C499" s="152"/>
      <c r="D499" s="152"/>
      <c r="E499" s="152"/>
    </row>
    <row r="500" s="137" customFormat="1" ht="15.75" customHeight="1">
      <c r="C500" s="152"/>
      <c r="D500" s="152"/>
      <c r="E500" s="152"/>
    </row>
    <row r="501" s="137" customFormat="1" ht="15.75" customHeight="1">
      <c r="C501" s="152"/>
      <c r="D501" s="152"/>
      <c r="E501" s="152"/>
    </row>
    <row r="502" s="137" customFormat="1" ht="15.75" customHeight="1">
      <c r="C502" s="152"/>
      <c r="D502" s="152"/>
      <c r="E502" s="152"/>
    </row>
    <row r="503" s="137" customFormat="1" ht="15.75" customHeight="1">
      <c r="C503" s="152"/>
      <c r="D503" s="152"/>
      <c r="E503" s="152"/>
    </row>
    <row r="504" s="137" customFormat="1" ht="15.75" customHeight="1">
      <c r="C504" s="152"/>
      <c r="D504" s="152"/>
      <c r="E504" s="152"/>
    </row>
    <row r="505" s="137" customFormat="1" ht="15.75" customHeight="1">
      <c r="C505" s="152"/>
      <c r="D505" s="152"/>
      <c r="E505" s="152"/>
    </row>
    <row r="506" s="137" customFormat="1" ht="15.75" customHeight="1">
      <c r="C506" s="152"/>
      <c r="D506" s="152"/>
      <c r="E506" s="152"/>
    </row>
    <row r="507" s="137" customFormat="1" ht="15.75" customHeight="1">
      <c r="C507" s="152"/>
      <c r="D507" s="152"/>
      <c r="E507" s="152"/>
    </row>
    <row r="508" s="137" customFormat="1" ht="15.75" customHeight="1">
      <c r="C508" s="152"/>
      <c r="D508" s="152"/>
      <c r="E508" s="152"/>
    </row>
    <row r="509" s="137" customFormat="1" ht="15.75" customHeight="1">
      <c r="C509" s="152"/>
      <c r="D509" s="152"/>
      <c r="E509" s="152"/>
    </row>
    <row r="510" s="137" customFormat="1" ht="15.75" customHeight="1">
      <c r="C510" s="152"/>
      <c r="D510" s="152"/>
      <c r="E510" s="152"/>
    </row>
    <row r="511" s="137" customFormat="1" ht="15.75" customHeight="1">
      <c r="C511" s="152"/>
      <c r="D511" s="152"/>
      <c r="E511" s="152"/>
    </row>
    <row r="512" s="137" customFormat="1" ht="15.75" customHeight="1">
      <c r="C512" s="152"/>
      <c r="D512" s="152"/>
      <c r="E512" s="152"/>
    </row>
    <row r="513" s="137" customFormat="1" ht="15.75" customHeight="1">
      <c r="C513" s="152"/>
      <c r="D513" s="152"/>
      <c r="E513" s="152"/>
    </row>
    <row r="514" s="137" customFormat="1" ht="15.75" customHeight="1">
      <c r="C514" s="152"/>
      <c r="D514" s="152"/>
      <c r="E514" s="152"/>
    </row>
    <row r="515" s="137" customFormat="1" ht="15.75" customHeight="1">
      <c r="C515" s="152"/>
      <c r="D515" s="152"/>
      <c r="E515" s="152"/>
    </row>
    <row r="516" s="137" customFormat="1" ht="15.75" customHeight="1">
      <c r="C516" s="152"/>
      <c r="D516" s="152"/>
      <c r="E516" s="152"/>
    </row>
    <row r="517" s="137" customFormat="1" ht="15.75" customHeight="1">
      <c r="C517" s="152"/>
      <c r="D517" s="152"/>
      <c r="E517" s="152"/>
    </row>
    <row r="518" s="137" customFormat="1" ht="15.75" customHeight="1">
      <c r="C518" s="152"/>
      <c r="D518" s="152"/>
      <c r="E518" s="152"/>
    </row>
    <row r="519" s="137" customFormat="1" ht="15.75" customHeight="1">
      <c r="C519" s="152"/>
      <c r="D519" s="152"/>
      <c r="E519" s="152"/>
    </row>
    <row r="520" s="137" customFormat="1" ht="15.75" customHeight="1">
      <c r="C520" s="152"/>
      <c r="D520" s="152"/>
      <c r="E520" s="152"/>
    </row>
    <row r="521" s="137" customFormat="1" ht="15.75" customHeight="1">
      <c r="C521" s="152"/>
      <c r="D521" s="152"/>
      <c r="E521" s="152"/>
    </row>
    <row r="522" s="137" customFormat="1" ht="15.75" customHeight="1">
      <c r="C522" s="152"/>
      <c r="D522" s="152"/>
      <c r="E522" s="152"/>
    </row>
    <row r="523" s="137" customFormat="1" ht="15.75" customHeight="1">
      <c r="C523" s="152"/>
      <c r="D523" s="152"/>
      <c r="E523" s="152"/>
    </row>
    <row r="524" s="137" customFormat="1" ht="15.75" customHeight="1">
      <c r="C524" s="152"/>
      <c r="D524" s="152"/>
      <c r="E524" s="152"/>
    </row>
    <row r="525" s="137" customFormat="1" ht="15.75" customHeight="1">
      <c r="C525" s="152"/>
      <c r="D525" s="152"/>
      <c r="E525" s="152"/>
    </row>
    <row r="526" s="137" customFormat="1" ht="15.75" customHeight="1">
      <c r="C526" s="152"/>
      <c r="D526" s="152"/>
      <c r="E526" s="152"/>
    </row>
    <row r="527" s="137" customFormat="1" ht="15.75" customHeight="1">
      <c r="C527" s="152"/>
      <c r="D527" s="152"/>
      <c r="E527" s="152"/>
    </row>
    <row r="528" s="137" customFormat="1" ht="15.75" customHeight="1">
      <c r="C528" s="152"/>
      <c r="D528" s="152"/>
      <c r="E528" s="152"/>
    </row>
    <row r="529" s="137" customFormat="1" ht="15.75" customHeight="1">
      <c r="C529" s="152"/>
      <c r="D529" s="152"/>
      <c r="E529" s="152"/>
    </row>
    <row r="530" s="137" customFormat="1" ht="15.75" customHeight="1">
      <c r="C530" s="152"/>
      <c r="D530" s="152"/>
      <c r="E530" s="152"/>
    </row>
    <row r="531" s="137" customFormat="1" ht="15.75" customHeight="1">
      <c r="C531" s="152"/>
      <c r="D531" s="152"/>
      <c r="E531" s="152"/>
    </row>
    <row r="532" s="137" customFormat="1" ht="15.75" customHeight="1">
      <c r="C532" s="152"/>
      <c r="D532" s="152"/>
      <c r="E532" s="152"/>
    </row>
    <row r="533" s="137" customFormat="1" ht="15.75" customHeight="1">
      <c r="C533" s="152"/>
      <c r="D533" s="152"/>
      <c r="E533" s="152"/>
    </row>
    <row r="534" s="137" customFormat="1" ht="15.75" customHeight="1">
      <c r="C534" s="152"/>
      <c r="D534" s="152"/>
      <c r="E534" s="152"/>
    </row>
    <row r="535" s="137" customFormat="1" ht="15.75" customHeight="1">
      <c r="C535" s="152"/>
      <c r="D535" s="152"/>
      <c r="E535" s="152"/>
    </row>
    <row r="536" s="137" customFormat="1" ht="15.75" customHeight="1">
      <c r="C536" s="152"/>
      <c r="D536" s="152"/>
      <c r="E536" s="152"/>
    </row>
    <row r="537" s="137" customFormat="1" ht="15.75" customHeight="1">
      <c r="C537" s="152"/>
      <c r="D537" s="152"/>
      <c r="E537" s="152"/>
    </row>
    <row r="538" s="137" customFormat="1" ht="15.75" customHeight="1">
      <c r="C538" s="152"/>
      <c r="D538" s="152"/>
      <c r="E538" s="152"/>
    </row>
    <row r="539" s="137" customFormat="1" ht="15.75" customHeight="1">
      <c r="C539" s="152"/>
      <c r="D539" s="152"/>
      <c r="E539" s="152"/>
    </row>
    <row r="540" s="137" customFormat="1" ht="15.75" customHeight="1">
      <c r="C540" s="152"/>
      <c r="D540" s="152"/>
      <c r="E540" s="152"/>
    </row>
    <row r="541" s="137" customFormat="1" ht="15.75" customHeight="1">
      <c r="C541" s="152"/>
      <c r="D541" s="152"/>
      <c r="E541" s="152"/>
    </row>
    <row r="542" s="137" customFormat="1" ht="15.75" customHeight="1">
      <c r="C542" s="152"/>
      <c r="D542" s="152"/>
      <c r="E542" s="152"/>
    </row>
    <row r="543" s="137" customFormat="1" ht="15.75" customHeight="1">
      <c r="C543" s="152"/>
      <c r="D543" s="152"/>
      <c r="E543" s="152"/>
    </row>
    <row r="544" s="137" customFormat="1" ht="15.75" customHeight="1">
      <c r="C544" s="152"/>
      <c r="D544" s="152"/>
      <c r="E544" s="152"/>
    </row>
    <row r="545" s="137" customFormat="1" ht="15.75" customHeight="1">
      <c r="C545" s="152"/>
      <c r="D545" s="152"/>
      <c r="E545" s="152"/>
    </row>
    <row r="546" s="137" customFormat="1" ht="15.75" customHeight="1">
      <c r="C546" s="152"/>
      <c r="D546" s="152"/>
      <c r="E546" s="152"/>
    </row>
    <row r="547" s="137" customFormat="1" ht="15.75" customHeight="1">
      <c r="C547" s="152"/>
      <c r="D547" s="152"/>
      <c r="E547" s="152"/>
    </row>
    <row r="548" s="137" customFormat="1" ht="15.75" customHeight="1">
      <c r="C548" s="152"/>
      <c r="D548" s="152"/>
      <c r="E548" s="152"/>
    </row>
    <row r="549" s="137" customFormat="1" ht="15.75" customHeight="1">
      <c r="C549" s="152"/>
      <c r="D549" s="152"/>
      <c r="E549" s="152"/>
    </row>
    <row r="550" s="137" customFormat="1" ht="15.75" customHeight="1">
      <c r="C550" s="152"/>
      <c r="D550" s="152"/>
      <c r="E550" s="152"/>
    </row>
    <row r="551" s="137" customFormat="1" ht="15.75" customHeight="1">
      <c r="C551" s="152"/>
      <c r="D551" s="152"/>
      <c r="E551" s="152"/>
    </row>
    <row r="552" s="137" customFormat="1" ht="15.75" customHeight="1">
      <c r="C552" s="152"/>
      <c r="D552" s="152"/>
      <c r="E552" s="152"/>
    </row>
    <row r="553" s="137" customFormat="1" ht="15.75" customHeight="1">
      <c r="C553" s="152"/>
      <c r="D553" s="152"/>
      <c r="E553" s="152"/>
    </row>
    <row r="554" s="137" customFormat="1" ht="15.75" customHeight="1">
      <c r="C554" s="152"/>
      <c r="D554" s="152"/>
      <c r="E554" s="152"/>
    </row>
    <row r="555" s="137" customFormat="1" ht="15.75" customHeight="1">
      <c r="C555" s="152"/>
      <c r="D555" s="152"/>
      <c r="E555" s="152"/>
    </row>
    <row r="556" s="137" customFormat="1" ht="15.75" customHeight="1">
      <c r="C556" s="152"/>
      <c r="D556" s="152"/>
      <c r="E556" s="152"/>
    </row>
    <row r="557" s="137" customFormat="1" ht="15.75" customHeight="1">
      <c r="C557" s="152"/>
      <c r="D557" s="152"/>
      <c r="E557" s="152"/>
    </row>
  </sheetData>
  <mergeCells count="4">
    <mergeCell ref="A1:B1"/>
    <mergeCell ref="A2:F2"/>
    <mergeCell ref="A3:B3"/>
    <mergeCell ref="C3:F3"/>
  </mergeCells>
  <printOptions headings="0" gridLines="0"/>
  <pageMargins left="0.59027799999999997" right="0.59027799999999997" top="0.78680600000000001" bottom="0.59027799999999997" header="0.314583" footer="0.39305599999999996"/>
  <pageSetup paperSize="9" scale="97" firstPageNumber="37"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0"/>
    <pageSetUpPr autoPageBreaks="1" fitToPage="0"/>
  </sheetPr>
  <sheetViews>
    <sheetView showZeros="0" view="pageBreakPreview" topLeftCell="A11" zoomScale="100" workbookViewId="0">
      <selection activeCell="A1" activeCellId="0" sqref="1:1048576"/>
    </sheetView>
  </sheetViews>
  <sheetFormatPr baseColWidth="8" defaultColWidth="9" defaultRowHeight="15.75" customHeight="1"/>
  <cols>
    <col customWidth="1" min="1" max="1" style="153" width="7.875"/>
    <col customWidth="1" min="2" max="2" style="153" width="36"/>
    <col customWidth="1" min="3" max="3" style="154" width="8.875"/>
    <col customWidth="1" min="4" max="4" style="154" width="10.125"/>
    <col customWidth="1" min="5" max="5" style="154" width="8.875"/>
    <col customWidth="1" min="6" max="6" style="153" width="27.625"/>
    <col customWidth="1" min="7" max="7" style="153" width="35.625"/>
    <col customWidth="1" min="8" max="257" style="153" width="9"/>
  </cols>
  <sheetData>
    <row r="1" s="155" customFormat="1" ht="30" customHeight="1">
      <c r="A1" s="156" t="s">
        <v>797</v>
      </c>
      <c r="B1" s="157"/>
      <c r="C1" s="158"/>
      <c r="D1" s="158"/>
      <c r="E1" s="158"/>
    </row>
    <row r="2" s="153" customFormat="1" ht="40" customHeight="1">
      <c r="A2" s="159" t="s">
        <v>798</v>
      </c>
      <c r="B2" s="160"/>
      <c r="C2" s="160"/>
      <c r="D2" s="160"/>
      <c r="E2" s="160"/>
      <c r="F2" s="160"/>
    </row>
    <row r="3" s="161" customFormat="1" ht="20" customHeight="1">
      <c r="A3" s="162" t="s">
        <v>799</v>
      </c>
      <c r="B3" s="163"/>
      <c r="C3" s="164"/>
      <c r="D3" s="165"/>
      <c r="E3" s="165"/>
      <c r="F3" s="166" t="s">
        <v>800</v>
      </c>
    </row>
    <row r="4" s="167" customFormat="1" ht="22" customHeight="1">
      <c r="A4" s="168" t="s">
        <v>3</v>
      </c>
      <c r="B4" s="139" t="s">
        <v>801</v>
      </c>
      <c r="C4" s="139" t="s">
        <v>5</v>
      </c>
      <c r="D4" s="139" t="s">
        <v>6</v>
      </c>
      <c r="E4" s="139" t="s">
        <v>7</v>
      </c>
      <c r="F4" s="168" t="s">
        <v>126</v>
      </c>
      <c r="G4" s="165"/>
    </row>
    <row r="5" s="161" customFormat="1" ht="24" customHeight="1">
      <c r="A5" s="147"/>
      <c r="B5" s="169" t="s">
        <v>802</v>
      </c>
      <c r="C5" s="142">
        <f>XFD6+XFD9</f>
        <v>4240.3699999999999</v>
      </c>
      <c r="D5" s="142">
        <f>XFD6+XFD9</f>
        <v>5307.25</v>
      </c>
      <c r="E5" s="142">
        <f t="shared" ref="E5:E18" si="115">XFD5-XFD5</f>
        <v>1066.8800000000001</v>
      </c>
      <c r="F5" s="144"/>
    </row>
    <row r="6" s="161" customFormat="1" ht="27" customHeight="1">
      <c r="A6" s="145">
        <v>208</v>
      </c>
      <c r="B6" s="170" t="s">
        <v>803</v>
      </c>
      <c r="C6" s="171"/>
      <c r="D6" s="171"/>
      <c r="E6" s="146">
        <f t="shared" si="115"/>
        <v>0</v>
      </c>
      <c r="F6" s="172"/>
    </row>
    <row r="7" s="161" customFormat="1" ht="27" customHeight="1">
      <c r="A7" s="145">
        <v>20804</v>
      </c>
      <c r="B7" s="145" t="s">
        <v>804</v>
      </c>
      <c r="C7" s="171"/>
      <c r="D7" s="171"/>
      <c r="E7" s="142">
        <f t="shared" si="115"/>
        <v>0</v>
      </c>
      <c r="F7" s="173"/>
    </row>
    <row r="8" s="161" customFormat="1" ht="27" customHeight="1">
      <c r="A8" s="145">
        <v>2080451</v>
      </c>
      <c r="B8" s="145" t="s">
        <v>805</v>
      </c>
      <c r="C8" s="171"/>
      <c r="D8" s="171"/>
      <c r="E8" s="142">
        <f t="shared" si="115"/>
        <v>0</v>
      </c>
      <c r="F8" s="173"/>
    </row>
    <row r="9" s="161" customFormat="1" ht="27" customHeight="1">
      <c r="A9" s="145">
        <v>223</v>
      </c>
      <c r="B9" s="170" t="s">
        <v>806</v>
      </c>
      <c r="C9" s="146">
        <v>4240.3699999999999</v>
      </c>
      <c r="D9" s="146">
        <f>XFD10+XFD13</f>
        <v>5307.25</v>
      </c>
      <c r="E9" s="146">
        <f t="shared" si="115"/>
        <v>1066.8800000000001</v>
      </c>
      <c r="F9" s="144"/>
      <c r="I9" s="161"/>
    </row>
    <row r="10" s="161" customFormat="1" ht="27" customHeight="1">
      <c r="A10" s="145">
        <v>22301</v>
      </c>
      <c r="B10" s="145" t="s">
        <v>807</v>
      </c>
      <c r="C10" s="146">
        <v>35</v>
      </c>
      <c r="D10" s="146">
        <v>40</v>
      </c>
      <c r="E10" s="146">
        <f t="shared" si="115"/>
        <v>5</v>
      </c>
      <c r="F10" s="16"/>
      <c r="G10" s="174"/>
    </row>
    <row r="11" s="161" customFormat="1" ht="27" customHeight="1">
      <c r="A11" s="145" t="s">
        <v>808</v>
      </c>
      <c r="B11" s="145" t="s">
        <v>809</v>
      </c>
      <c r="C11" s="146">
        <v>10</v>
      </c>
      <c r="D11" s="146">
        <v>10</v>
      </c>
      <c r="E11" s="146">
        <f t="shared" si="115"/>
        <v>0</v>
      </c>
      <c r="F11" s="16"/>
      <c r="G11" s="174"/>
    </row>
    <row r="12" s="161" customFormat="1" ht="40" customHeight="1">
      <c r="A12" s="145" t="s">
        <v>810</v>
      </c>
      <c r="B12" s="145" t="s">
        <v>811</v>
      </c>
      <c r="C12" s="146">
        <v>25</v>
      </c>
      <c r="D12" s="146">
        <v>30</v>
      </c>
      <c r="E12" s="146">
        <f t="shared" si="115"/>
        <v>5</v>
      </c>
      <c r="F12" s="16"/>
      <c r="G12" s="174"/>
    </row>
    <row r="13" s="161" customFormat="1" ht="29" customHeight="1">
      <c r="A13" s="145">
        <v>22399</v>
      </c>
      <c r="B13" s="145" t="s">
        <v>812</v>
      </c>
      <c r="C13" s="146">
        <f>XFD14</f>
        <v>4205.3699999999999</v>
      </c>
      <c r="D13" s="146">
        <f>XFD14</f>
        <v>5267.25</v>
      </c>
      <c r="E13" s="146">
        <v>1061</v>
      </c>
      <c r="F13" s="173"/>
    </row>
    <row r="14" s="161" customFormat="1" ht="159" customHeight="1">
      <c r="A14" s="145" t="s">
        <v>813</v>
      </c>
      <c r="B14" s="145" t="s">
        <v>814</v>
      </c>
      <c r="C14" s="146">
        <v>4205.3699999999999</v>
      </c>
      <c r="D14" s="146">
        <v>5267.25</v>
      </c>
      <c r="E14" s="146">
        <v>1061</v>
      </c>
      <c r="F14" s="175"/>
      <c r="G14" s="176"/>
    </row>
    <row r="15" s="161" customFormat="1" ht="26" customHeight="1">
      <c r="A15" s="145" t="s">
        <v>815</v>
      </c>
      <c r="B15" s="170" t="s">
        <v>816</v>
      </c>
      <c r="C15" s="146">
        <f t="shared" ref="C15:C16" si="116">XFD16</f>
        <v>1967.3</v>
      </c>
      <c r="D15" s="146">
        <f t="shared" ref="D15:D16" si="117">XFD16</f>
        <v>4042.9000000000001</v>
      </c>
      <c r="E15" s="146">
        <f t="shared" si="115"/>
        <v>2075.6000000000004</v>
      </c>
      <c r="F15" s="144"/>
    </row>
    <row r="16" s="161" customFormat="1" ht="26" customHeight="1">
      <c r="A16" s="145" t="s">
        <v>817</v>
      </c>
      <c r="B16" s="145" t="s">
        <v>818</v>
      </c>
      <c r="C16" s="146">
        <f t="shared" si="116"/>
        <v>1967.3</v>
      </c>
      <c r="D16" s="146">
        <f t="shared" si="117"/>
        <v>4042.9000000000001</v>
      </c>
      <c r="E16" s="146">
        <f t="shared" si="115"/>
        <v>2075.6000000000004</v>
      </c>
      <c r="F16" s="16"/>
    </row>
    <row r="17" s="161" customFormat="1" ht="105" customHeight="1">
      <c r="A17" s="145" t="s">
        <v>819</v>
      </c>
      <c r="B17" s="145" t="s">
        <v>820</v>
      </c>
      <c r="C17" s="146">
        <v>1967.3</v>
      </c>
      <c r="D17" s="146">
        <v>4042.9000000000001</v>
      </c>
      <c r="E17" s="146">
        <f t="shared" si="115"/>
        <v>2075.6000000000004</v>
      </c>
      <c r="F17" s="177"/>
    </row>
    <row r="18" s="161" customFormat="1" ht="24" customHeight="1">
      <c r="A18" s="140"/>
      <c r="B18" s="178" t="s">
        <v>566</v>
      </c>
      <c r="C18" s="142">
        <f>XFD5+XFD15</f>
        <v>6207.6700000000001</v>
      </c>
      <c r="D18" s="142">
        <f>XFD5+XFD15</f>
        <v>9350.1499999999996</v>
      </c>
      <c r="E18" s="142">
        <f t="shared" si="115"/>
        <v>3142.4799999999996</v>
      </c>
      <c r="F18" s="140"/>
    </row>
    <row r="19" s="161" customFormat="1">
      <c r="C19" s="165"/>
      <c r="D19" s="165"/>
      <c r="E19" s="165"/>
    </row>
    <row r="20" s="161" customFormat="1">
      <c r="C20" s="165"/>
      <c r="D20" s="165"/>
      <c r="E20" s="165"/>
    </row>
    <row r="21" s="161" customFormat="1">
      <c r="C21" s="165"/>
      <c r="D21" s="165"/>
      <c r="E21" s="165"/>
    </row>
    <row r="22" s="161" customFormat="1">
      <c r="C22" s="165"/>
      <c r="D22" s="165"/>
      <c r="E22" s="165"/>
    </row>
    <row r="23" s="161" customFormat="1">
      <c r="C23" s="165"/>
      <c r="D23" s="165"/>
      <c r="E23" s="165"/>
    </row>
    <row r="24" s="161" customFormat="1">
      <c r="C24" s="165"/>
      <c r="D24" s="165"/>
      <c r="E24" s="165"/>
    </row>
    <row r="25" s="161" customFormat="1">
      <c r="C25" s="165"/>
      <c r="D25" s="165"/>
      <c r="E25" s="165"/>
    </row>
    <row r="26" s="161" customFormat="1">
      <c r="C26" s="165"/>
      <c r="D26" s="165"/>
      <c r="E26" s="165"/>
    </row>
    <row r="27" s="161" customFormat="1">
      <c r="C27" s="165"/>
      <c r="D27" s="165"/>
      <c r="E27" s="165"/>
    </row>
    <row r="28" s="161" customFormat="1">
      <c r="C28" s="165"/>
      <c r="D28" s="165"/>
      <c r="E28" s="165"/>
    </row>
    <row r="29" s="161" customFormat="1">
      <c r="C29" s="165"/>
      <c r="D29" s="165"/>
      <c r="E29" s="165"/>
    </row>
    <row r="30" s="161" customFormat="1">
      <c r="C30" s="165"/>
      <c r="D30" s="165"/>
      <c r="E30" s="165"/>
    </row>
    <row r="31" s="161" customFormat="1">
      <c r="C31" s="165"/>
      <c r="D31" s="165"/>
      <c r="E31" s="165"/>
    </row>
    <row r="32" s="161" customFormat="1">
      <c r="C32" s="165"/>
      <c r="D32" s="165"/>
      <c r="E32" s="165"/>
    </row>
    <row r="33" s="161" customFormat="1">
      <c r="C33" s="165"/>
      <c r="D33" s="165"/>
      <c r="E33" s="165"/>
    </row>
    <row r="34" s="161" customFormat="1">
      <c r="C34" s="165"/>
      <c r="D34" s="165"/>
      <c r="E34" s="165"/>
    </row>
    <row r="35" s="161" customFormat="1">
      <c r="C35" s="165"/>
      <c r="D35" s="165"/>
      <c r="E35" s="165"/>
    </row>
    <row r="36" s="161" customFormat="1">
      <c r="C36" s="165"/>
      <c r="D36" s="165"/>
      <c r="E36" s="165"/>
    </row>
    <row r="37" s="161" customFormat="1">
      <c r="C37" s="165"/>
      <c r="D37" s="165"/>
      <c r="E37" s="165"/>
    </row>
    <row r="38" s="161" customFormat="1">
      <c r="C38" s="165"/>
      <c r="D38" s="165"/>
      <c r="E38" s="165"/>
    </row>
    <row r="39" s="161" customFormat="1">
      <c r="C39" s="165"/>
      <c r="D39" s="165"/>
      <c r="E39" s="165"/>
    </row>
    <row r="40" s="161" customFormat="1">
      <c r="C40" s="165"/>
      <c r="D40" s="165"/>
      <c r="E40" s="165"/>
    </row>
    <row r="41" s="161" customFormat="1">
      <c r="C41" s="165"/>
      <c r="D41" s="165"/>
      <c r="E41" s="165"/>
    </row>
    <row r="42" s="161" customFormat="1">
      <c r="C42" s="165"/>
      <c r="D42" s="165"/>
      <c r="E42" s="165"/>
    </row>
    <row r="43" s="161" customFormat="1">
      <c r="C43" s="165"/>
      <c r="D43" s="165"/>
      <c r="E43" s="165"/>
    </row>
    <row r="44" s="161" customFormat="1">
      <c r="C44" s="165"/>
      <c r="D44" s="165"/>
      <c r="E44" s="165"/>
    </row>
    <row r="45" s="161" customFormat="1">
      <c r="C45" s="165"/>
      <c r="D45" s="165"/>
      <c r="E45" s="165"/>
    </row>
    <row r="46" s="161" customFormat="1">
      <c r="C46" s="165"/>
      <c r="D46" s="165"/>
      <c r="E46" s="165"/>
    </row>
    <row r="47" s="161" customFormat="1">
      <c r="C47" s="165"/>
      <c r="D47" s="165"/>
      <c r="E47" s="165"/>
    </row>
    <row r="48" s="161" customFormat="1">
      <c r="C48" s="165"/>
      <c r="D48" s="165"/>
      <c r="E48" s="165"/>
    </row>
    <row r="49" s="161" customFormat="1">
      <c r="C49" s="165"/>
      <c r="D49" s="165"/>
      <c r="E49" s="165"/>
    </row>
    <row r="50" s="161" customFormat="1">
      <c r="C50" s="165"/>
      <c r="D50" s="165"/>
      <c r="E50" s="165"/>
    </row>
    <row r="51" s="161" customFormat="1">
      <c r="C51" s="165"/>
      <c r="D51" s="165"/>
      <c r="E51" s="165"/>
    </row>
    <row r="52" s="161" customFormat="1">
      <c r="C52" s="165"/>
      <c r="D52" s="165"/>
      <c r="E52" s="165"/>
    </row>
    <row r="53" s="161" customFormat="1">
      <c r="C53" s="165"/>
      <c r="D53" s="165"/>
      <c r="E53" s="165"/>
    </row>
    <row r="54" s="161" customFormat="1">
      <c r="C54" s="165"/>
      <c r="D54" s="165"/>
      <c r="E54" s="165"/>
    </row>
    <row r="55" s="161" customFormat="1">
      <c r="C55" s="165"/>
      <c r="D55" s="165"/>
      <c r="E55" s="165"/>
    </row>
    <row r="56" s="161" customFormat="1">
      <c r="C56" s="165"/>
      <c r="D56" s="165"/>
      <c r="E56" s="165"/>
    </row>
    <row r="57" s="161" customFormat="1">
      <c r="C57" s="165"/>
      <c r="D57" s="165"/>
      <c r="E57" s="165"/>
    </row>
    <row r="58" s="161" customFormat="1">
      <c r="C58" s="165"/>
      <c r="D58" s="165"/>
      <c r="E58" s="165"/>
    </row>
    <row r="59" s="161" customFormat="1">
      <c r="C59" s="165"/>
      <c r="D59" s="165"/>
      <c r="E59" s="165"/>
    </row>
    <row r="60" s="161" customFormat="1">
      <c r="C60" s="165"/>
      <c r="D60" s="165"/>
      <c r="E60" s="165"/>
    </row>
    <row r="61" s="161" customFormat="1">
      <c r="C61" s="165"/>
      <c r="D61" s="165"/>
      <c r="E61" s="165"/>
    </row>
    <row r="62" s="161" customFormat="1">
      <c r="C62" s="165"/>
      <c r="D62" s="165"/>
      <c r="E62" s="165"/>
    </row>
    <row r="63" s="161" customFormat="1">
      <c r="C63" s="165"/>
      <c r="D63" s="165"/>
      <c r="E63" s="165"/>
    </row>
    <row r="64" s="161" customFormat="1">
      <c r="C64" s="165"/>
      <c r="D64" s="165"/>
      <c r="E64" s="165"/>
    </row>
    <row r="65" s="161" customFormat="1">
      <c r="C65" s="165"/>
      <c r="D65" s="165"/>
      <c r="E65" s="165"/>
    </row>
    <row r="66" s="161" customFormat="1">
      <c r="C66" s="165"/>
      <c r="D66" s="165"/>
      <c r="E66" s="165"/>
    </row>
    <row r="67" s="161" customFormat="1">
      <c r="C67" s="165"/>
      <c r="D67" s="165"/>
      <c r="E67" s="165"/>
    </row>
    <row r="68" s="161" customFormat="1">
      <c r="C68" s="165"/>
      <c r="D68" s="165"/>
      <c r="E68" s="165"/>
    </row>
    <row r="69" s="161" customFormat="1">
      <c r="C69" s="165"/>
      <c r="D69" s="165"/>
      <c r="E69" s="165"/>
    </row>
    <row r="70" s="161" customFormat="1" ht="15.75" customHeight="1">
      <c r="C70" s="165"/>
      <c r="D70" s="165"/>
      <c r="E70" s="165"/>
    </row>
    <row r="71" s="161" customFormat="1" ht="15.75" customHeight="1">
      <c r="C71" s="165"/>
      <c r="D71" s="165"/>
      <c r="E71" s="165"/>
    </row>
    <row r="72" s="161" customFormat="1" ht="15.75" customHeight="1">
      <c r="C72" s="165"/>
      <c r="D72" s="165"/>
      <c r="E72" s="165"/>
    </row>
    <row r="73" s="161" customFormat="1" ht="15.75" customHeight="1">
      <c r="C73" s="165"/>
      <c r="D73" s="165"/>
      <c r="E73" s="165"/>
    </row>
    <row r="74" s="161" customFormat="1" ht="15.75" customHeight="1">
      <c r="C74" s="165"/>
      <c r="D74" s="165"/>
      <c r="E74" s="165"/>
    </row>
    <row r="75" s="161" customFormat="1" ht="15.75" customHeight="1">
      <c r="C75" s="165"/>
      <c r="D75" s="165"/>
      <c r="E75" s="165"/>
    </row>
    <row r="76" s="161" customFormat="1" ht="15.75" customHeight="1">
      <c r="C76" s="165"/>
      <c r="D76" s="165"/>
      <c r="E76" s="165"/>
    </row>
    <row r="77" s="161" customFormat="1" ht="15.75" customHeight="1">
      <c r="C77" s="165"/>
      <c r="D77" s="165"/>
      <c r="E77" s="165"/>
    </row>
    <row r="78" s="161" customFormat="1" ht="15.75" customHeight="1">
      <c r="C78" s="165"/>
      <c r="D78" s="165"/>
      <c r="E78" s="165"/>
    </row>
    <row r="79" s="161" customFormat="1" ht="15.75" customHeight="1">
      <c r="C79" s="165"/>
      <c r="D79" s="165"/>
      <c r="E79" s="165"/>
    </row>
    <row r="80" s="161" customFormat="1" ht="15.75" customHeight="1">
      <c r="C80" s="165"/>
      <c r="D80" s="165"/>
      <c r="E80" s="165"/>
    </row>
    <row r="81" s="161" customFormat="1"/>
    <row r="82" s="161" customFormat="1"/>
    <row r="83" s="161" customFormat="1"/>
    <row r="84" s="161" customFormat="1"/>
    <row r="85" s="161" customFormat="1"/>
    <row r="86" s="161" customFormat="1"/>
    <row r="87" s="161" customFormat="1"/>
    <row r="88" s="161" customFormat="1"/>
    <row r="89" s="161" customFormat="1"/>
    <row r="90" s="161" customFormat="1"/>
    <row r="91" s="161" customFormat="1"/>
    <row r="92" s="161" customFormat="1"/>
    <row r="93" s="161" customFormat="1"/>
    <row r="94" s="161" customFormat="1"/>
    <row r="95" s="161" customFormat="1"/>
    <row r="96" s="161" customFormat="1"/>
    <row r="97" s="161" customFormat="1"/>
    <row r="98" s="161" customFormat="1"/>
    <row r="99" s="161" customFormat="1"/>
    <row r="100" s="161" customFormat="1"/>
    <row r="101" s="161" customFormat="1"/>
    <row r="102" s="161" customFormat="1"/>
    <row r="103" s="161" customFormat="1"/>
    <row r="104" s="161" customFormat="1"/>
    <row r="105" s="161" customFormat="1"/>
    <row r="106" s="161" customFormat="1"/>
    <row r="107" s="161" customFormat="1"/>
    <row r="108" s="161" customFormat="1"/>
    <row r="109" s="161" customFormat="1"/>
    <row r="110" s="161" customFormat="1"/>
    <row r="111" s="161" customFormat="1"/>
    <row r="112" s="161" customFormat="1"/>
    <row r="113" s="161" customFormat="1"/>
    <row r="114" s="161" customFormat="1"/>
    <row r="115" s="161" customFormat="1"/>
    <row r="116" s="161" customFormat="1"/>
    <row r="117" s="161" customFormat="1"/>
    <row r="118" s="161" customFormat="1"/>
    <row r="119" s="161" customFormat="1"/>
    <row r="120" s="161" customFormat="1"/>
    <row r="121" s="161" customFormat="1"/>
    <row r="122" s="161" customFormat="1"/>
    <row r="123" s="161" customFormat="1"/>
    <row r="124" s="161" customFormat="1"/>
    <row r="125" s="161" customFormat="1"/>
    <row r="126" s="161" customFormat="1"/>
    <row r="127" s="161" customFormat="1"/>
    <row r="128" s="161" customFormat="1"/>
    <row r="129" s="161" customFormat="1"/>
    <row r="130" s="161" customFormat="1"/>
    <row r="131" s="161" customFormat="1"/>
    <row r="132" s="161" customFormat="1"/>
    <row r="133" s="161" customFormat="1"/>
    <row r="134" s="161" customFormat="1"/>
    <row r="135" s="161" customFormat="1"/>
    <row r="136" s="161" customFormat="1"/>
    <row r="137" s="161" customFormat="1"/>
    <row r="138" s="161" customFormat="1"/>
    <row r="139" s="161" customFormat="1"/>
    <row r="140" s="161" customFormat="1"/>
    <row r="141" s="161" customFormat="1"/>
    <row r="142" s="161" customFormat="1"/>
    <row r="143" s="161" customFormat="1"/>
    <row r="144" s="161" customFormat="1"/>
    <row r="145" s="161" customFormat="1"/>
    <row r="146" s="161" customFormat="1"/>
    <row r="147" s="161" customFormat="1"/>
    <row r="148" s="161" customFormat="1"/>
    <row r="149" s="161" customFormat="1"/>
    <row r="150" s="161" customFormat="1"/>
    <row r="151" s="161" customFormat="1"/>
    <row r="152" s="161" customFormat="1"/>
    <row r="153" s="161" customFormat="1"/>
    <row r="154" s="161" customFormat="1"/>
    <row r="155" s="161" customFormat="1"/>
    <row r="156" s="161" customFormat="1" ht="15.75" customHeight="1">
      <c r="C156" s="165"/>
      <c r="D156" s="165"/>
      <c r="E156" s="165"/>
    </row>
    <row r="157" s="161" customFormat="1" ht="15.75" customHeight="1">
      <c r="C157" s="165"/>
      <c r="D157" s="165"/>
      <c r="E157" s="165"/>
    </row>
    <row r="158" s="161" customFormat="1" ht="15.75" customHeight="1">
      <c r="C158" s="165"/>
      <c r="D158" s="165"/>
      <c r="E158" s="165"/>
    </row>
    <row r="159" s="161" customFormat="1" ht="15.75" customHeight="1">
      <c r="C159" s="165"/>
      <c r="D159" s="165"/>
      <c r="E159" s="165"/>
    </row>
    <row r="160" s="161" customFormat="1" ht="15.75" customHeight="1">
      <c r="C160" s="165"/>
      <c r="D160" s="165"/>
      <c r="E160" s="165"/>
    </row>
    <row r="161" s="161" customFormat="1" ht="15.75" customHeight="1">
      <c r="C161" s="165"/>
      <c r="D161" s="165"/>
      <c r="E161" s="165"/>
    </row>
    <row r="162" s="161" customFormat="1" ht="15.75" customHeight="1">
      <c r="C162" s="165"/>
      <c r="D162" s="165"/>
      <c r="E162" s="165"/>
    </row>
    <row r="163" s="161" customFormat="1" ht="15.75" customHeight="1">
      <c r="C163" s="165"/>
      <c r="D163" s="165"/>
      <c r="E163" s="165"/>
    </row>
    <row r="164" s="161" customFormat="1" ht="15.75" customHeight="1">
      <c r="C164" s="165"/>
      <c r="D164" s="165"/>
      <c r="E164" s="165"/>
    </row>
    <row r="165" s="161" customFormat="1" ht="15.75" customHeight="1">
      <c r="C165" s="165"/>
      <c r="D165" s="165"/>
      <c r="E165" s="165"/>
    </row>
    <row r="166" s="161" customFormat="1" ht="15.75" customHeight="1">
      <c r="C166" s="165"/>
      <c r="D166" s="165"/>
      <c r="E166" s="165"/>
    </row>
    <row r="167" s="161" customFormat="1" ht="15.75" customHeight="1">
      <c r="C167" s="165"/>
      <c r="D167" s="165"/>
      <c r="E167" s="165"/>
    </row>
    <row r="168" s="161" customFormat="1" ht="15.75" customHeight="1">
      <c r="C168" s="165"/>
      <c r="D168" s="165"/>
      <c r="E168" s="165"/>
    </row>
    <row r="169" s="161" customFormat="1" ht="15.75" customHeight="1">
      <c r="C169" s="165"/>
      <c r="D169" s="165"/>
      <c r="E169" s="165"/>
    </row>
    <row r="170" s="161" customFormat="1" ht="15.75" customHeight="1">
      <c r="C170" s="165"/>
      <c r="D170" s="165"/>
      <c r="E170" s="165"/>
    </row>
    <row r="171" s="161" customFormat="1" ht="15.75" customHeight="1">
      <c r="C171" s="165"/>
      <c r="D171" s="165"/>
      <c r="E171" s="165"/>
    </row>
    <row r="172" s="161" customFormat="1" ht="15.75" customHeight="1">
      <c r="C172" s="165"/>
      <c r="D172" s="165"/>
      <c r="E172" s="165"/>
    </row>
    <row r="173" s="161" customFormat="1" ht="15.75" customHeight="1">
      <c r="C173" s="165"/>
      <c r="D173" s="165"/>
      <c r="E173" s="165"/>
    </row>
    <row r="174" s="161" customFormat="1" ht="15.75" customHeight="1">
      <c r="C174" s="165"/>
      <c r="D174" s="165"/>
      <c r="E174" s="165"/>
    </row>
    <row r="175" s="161" customFormat="1" ht="15.75" customHeight="1">
      <c r="C175" s="165"/>
      <c r="D175" s="165"/>
      <c r="E175" s="165"/>
    </row>
    <row r="176" s="161" customFormat="1" ht="15.75" customHeight="1">
      <c r="C176" s="165"/>
      <c r="D176" s="165"/>
      <c r="E176" s="165"/>
    </row>
    <row r="177" s="161" customFormat="1" ht="15.75" customHeight="1">
      <c r="C177" s="165"/>
      <c r="D177" s="165"/>
      <c r="E177" s="165"/>
    </row>
    <row r="178" s="161" customFormat="1" ht="15.75" customHeight="1">
      <c r="C178" s="165"/>
      <c r="D178" s="165"/>
      <c r="E178" s="165"/>
    </row>
    <row r="179" s="161" customFormat="1" ht="15.75" customHeight="1">
      <c r="C179" s="165"/>
      <c r="D179" s="165"/>
      <c r="E179" s="165"/>
    </row>
    <row r="180" s="161" customFormat="1" ht="15.75" customHeight="1">
      <c r="C180" s="165"/>
      <c r="D180" s="165"/>
      <c r="E180" s="165"/>
    </row>
    <row r="181" s="161" customFormat="1" ht="15.75" customHeight="1">
      <c r="C181" s="165"/>
      <c r="D181" s="165"/>
      <c r="E181" s="165"/>
    </row>
    <row r="182" s="161" customFormat="1" ht="15.75" customHeight="1">
      <c r="C182" s="165"/>
      <c r="D182" s="165"/>
      <c r="E182" s="165"/>
    </row>
    <row r="183" s="161" customFormat="1" ht="15.75" customHeight="1">
      <c r="C183" s="165"/>
      <c r="D183" s="165"/>
      <c r="E183" s="165"/>
    </row>
    <row r="184" s="161" customFormat="1" ht="15.75" customHeight="1">
      <c r="C184" s="165"/>
      <c r="D184" s="165"/>
      <c r="E184" s="165"/>
    </row>
    <row r="185" s="161" customFormat="1" ht="15.75" customHeight="1">
      <c r="C185" s="165"/>
      <c r="D185" s="165"/>
      <c r="E185" s="165"/>
    </row>
    <row r="186" s="161" customFormat="1" ht="15.75" customHeight="1">
      <c r="C186" s="165"/>
      <c r="D186" s="165"/>
      <c r="E186" s="165"/>
    </row>
    <row r="187" s="161" customFormat="1" ht="15.75" customHeight="1">
      <c r="C187" s="165"/>
      <c r="D187" s="165"/>
      <c r="E187" s="165"/>
    </row>
    <row r="188" s="161" customFormat="1" ht="15.75" customHeight="1">
      <c r="C188" s="165"/>
      <c r="D188" s="165"/>
      <c r="E188" s="165"/>
    </row>
    <row r="189" s="161" customFormat="1" ht="15.75" customHeight="1">
      <c r="C189" s="165"/>
      <c r="D189" s="165"/>
      <c r="E189" s="165"/>
    </row>
    <row r="190" s="161" customFormat="1" ht="15.75" customHeight="1">
      <c r="C190" s="165"/>
      <c r="D190" s="165"/>
      <c r="E190" s="165"/>
    </row>
    <row r="191" s="161" customFormat="1" ht="15.75" customHeight="1">
      <c r="C191" s="165"/>
      <c r="D191" s="165"/>
      <c r="E191" s="165"/>
    </row>
    <row r="192" s="161" customFormat="1" ht="15.75" customHeight="1">
      <c r="C192" s="165"/>
      <c r="D192" s="165"/>
      <c r="E192" s="165"/>
    </row>
    <row r="193" s="161" customFormat="1" ht="15.75" customHeight="1">
      <c r="C193" s="165"/>
      <c r="D193" s="165"/>
      <c r="E193" s="165"/>
    </row>
    <row r="194" s="161" customFormat="1" ht="15.75" customHeight="1">
      <c r="C194" s="165"/>
      <c r="D194" s="165"/>
      <c r="E194" s="165"/>
    </row>
    <row r="195" s="161" customFormat="1" ht="15.75" customHeight="1">
      <c r="C195" s="165"/>
      <c r="D195" s="165"/>
      <c r="E195" s="165"/>
    </row>
    <row r="196" s="161" customFormat="1" ht="15.75" customHeight="1">
      <c r="C196" s="165"/>
      <c r="D196" s="165"/>
      <c r="E196" s="165"/>
    </row>
    <row r="197" s="161" customFormat="1" ht="15.75" customHeight="1">
      <c r="C197" s="165"/>
      <c r="D197" s="165"/>
      <c r="E197" s="165"/>
    </row>
    <row r="198" s="161" customFormat="1" ht="15.75" customHeight="1">
      <c r="C198" s="165"/>
      <c r="D198" s="165"/>
      <c r="E198" s="165"/>
    </row>
    <row r="199" s="161" customFormat="1" ht="15.75" customHeight="1">
      <c r="C199" s="165"/>
      <c r="D199" s="165"/>
      <c r="E199" s="165"/>
    </row>
    <row r="200" s="161" customFormat="1" ht="15.75" customHeight="1">
      <c r="C200" s="165"/>
      <c r="D200" s="165"/>
      <c r="E200" s="165"/>
    </row>
    <row r="201" s="161" customFormat="1" ht="15.75" customHeight="1">
      <c r="C201" s="165"/>
      <c r="D201" s="165"/>
      <c r="E201" s="165"/>
    </row>
    <row r="202" s="161" customFormat="1" ht="15.75" customHeight="1">
      <c r="C202" s="165"/>
      <c r="D202" s="165"/>
      <c r="E202" s="165"/>
    </row>
    <row r="203" s="161" customFormat="1" ht="15.75" customHeight="1">
      <c r="C203" s="165"/>
      <c r="D203" s="165"/>
      <c r="E203" s="165"/>
    </row>
    <row r="204" s="161" customFormat="1" ht="15.75" customHeight="1">
      <c r="C204" s="165"/>
      <c r="D204" s="165"/>
      <c r="E204" s="165"/>
    </row>
    <row r="205" s="161" customFormat="1" ht="15.75" customHeight="1">
      <c r="C205" s="165"/>
      <c r="D205" s="165"/>
      <c r="E205" s="165"/>
    </row>
    <row r="206" s="161" customFormat="1" ht="15.75" customHeight="1">
      <c r="C206" s="165"/>
      <c r="D206" s="165"/>
      <c r="E206" s="165"/>
    </row>
    <row r="207" s="161" customFormat="1" ht="15.75" customHeight="1">
      <c r="C207" s="165"/>
      <c r="D207" s="165"/>
      <c r="E207" s="165"/>
    </row>
    <row r="208" s="161" customFormat="1" ht="15.75" customHeight="1">
      <c r="C208" s="165"/>
      <c r="D208" s="165"/>
      <c r="E208" s="165"/>
    </row>
    <row r="209" s="161" customFormat="1" ht="15.75" customHeight="1">
      <c r="C209" s="165"/>
      <c r="D209" s="165"/>
      <c r="E209" s="165"/>
    </row>
    <row r="210" s="161" customFormat="1" ht="15.75" customHeight="1">
      <c r="C210" s="165"/>
      <c r="D210" s="165"/>
      <c r="E210" s="165"/>
    </row>
    <row r="211" s="161" customFormat="1" ht="15.75" customHeight="1">
      <c r="C211" s="165"/>
      <c r="D211" s="165"/>
      <c r="E211" s="165"/>
    </row>
    <row r="212" s="161" customFormat="1" ht="15.75" customHeight="1">
      <c r="C212" s="165"/>
      <c r="D212" s="165"/>
      <c r="E212" s="165"/>
    </row>
    <row r="213" s="161" customFormat="1" ht="15.75" customHeight="1">
      <c r="C213" s="165"/>
      <c r="D213" s="165"/>
      <c r="E213" s="165"/>
    </row>
    <row r="214" s="161" customFormat="1" ht="15.75" customHeight="1">
      <c r="C214" s="165"/>
      <c r="D214" s="165"/>
      <c r="E214" s="165"/>
    </row>
    <row r="215" s="161" customFormat="1" ht="15.75" customHeight="1">
      <c r="C215" s="165"/>
      <c r="D215" s="165"/>
      <c r="E215" s="165"/>
    </row>
    <row r="216" s="161" customFormat="1" ht="15.75" customHeight="1">
      <c r="C216" s="165"/>
      <c r="D216" s="165"/>
      <c r="E216" s="165"/>
    </row>
    <row r="217" s="161" customFormat="1" ht="15.75" customHeight="1">
      <c r="C217" s="165"/>
      <c r="D217" s="165"/>
      <c r="E217" s="165"/>
    </row>
    <row r="218" s="161" customFormat="1" ht="15.75" customHeight="1">
      <c r="C218" s="165"/>
      <c r="D218" s="165"/>
      <c r="E218" s="165"/>
    </row>
    <row r="219" s="161" customFormat="1" ht="15.75" customHeight="1">
      <c r="C219" s="165"/>
      <c r="D219" s="165"/>
      <c r="E219" s="165"/>
    </row>
    <row r="220" s="161" customFormat="1" ht="15.75" customHeight="1">
      <c r="C220" s="165"/>
      <c r="D220" s="165"/>
      <c r="E220" s="165"/>
    </row>
    <row r="221" s="161" customFormat="1" ht="15.75" customHeight="1">
      <c r="C221" s="165"/>
      <c r="D221" s="165"/>
      <c r="E221" s="165"/>
    </row>
    <row r="222" s="161" customFormat="1" ht="15.75" customHeight="1">
      <c r="C222" s="165"/>
      <c r="D222" s="165"/>
      <c r="E222" s="165"/>
    </row>
    <row r="223" s="161" customFormat="1" ht="15.75" customHeight="1">
      <c r="C223" s="165"/>
      <c r="D223" s="165"/>
      <c r="E223" s="165"/>
    </row>
    <row r="224" s="161" customFormat="1" ht="15.75" customHeight="1">
      <c r="C224" s="165"/>
      <c r="D224" s="165"/>
      <c r="E224" s="165"/>
    </row>
    <row r="225" s="161" customFormat="1" ht="15.75" customHeight="1">
      <c r="C225" s="165"/>
      <c r="D225" s="165"/>
      <c r="E225" s="165"/>
    </row>
    <row r="226" s="161" customFormat="1" ht="15.75" customHeight="1">
      <c r="C226" s="165"/>
      <c r="D226" s="165"/>
      <c r="E226" s="165"/>
    </row>
    <row r="227" s="161" customFormat="1" ht="15.75" customHeight="1">
      <c r="C227" s="165"/>
      <c r="D227" s="165"/>
      <c r="E227" s="165"/>
    </row>
    <row r="228" s="161" customFormat="1" ht="15.75" customHeight="1">
      <c r="C228" s="165"/>
      <c r="D228" s="165"/>
      <c r="E228" s="165"/>
    </row>
    <row r="229" s="161" customFormat="1" ht="15.75" customHeight="1">
      <c r="C229" s="165"/>
      <c r="D229" s="165"/>
      <c r="E229" s="165"/>
    </row>
    <row r="230" s="161" customFormat="1" ht="15.75" customHeight="1">
      <c r="C230" s="165"/>
      <c r="D230" s="165"/>
      <c r="E230" s="165"/>
    </row>
    <row r="231" s="161" customFormat="1" ht="15.75" customHeight="1">
      <c r="C231" s="165"/>
      <c r="D231" s="165"/>
      <c r="E231" s="165"/>
    </row>
    <row r="232" s="161" customFormat="1" ht="15.75" customHeight="1">
      <c r="C232" s="165"/>
      <c r="D232" s="165"/>
      <c r="E232" s="165"/>
    </row>
    <row r="233" s="161" customFormat="1" ht="15.75" customHeight="1">
      <c r="C233" s="165"/>
      <c r="D233" s="165"/>
      <c r="E233" s="165"/>
    </row>
    <row r="234" s="161" customFormat="1" ht="15.75" customHeight="1">
      <c r="C234" s="165"/>
      <c r="D234" s="165"/>
      <c r="E234" s="165"/>
    </row>
    <row r="235" s="161" customFormat="1" ht="15.75" customHeight="1">
      <c r="C235" s="165"/>
      <c r="D235" s="165"/>
      <c r="E235" s="165"/>
    </row>
    <row r="236" s="161" customFormat="1" ht="15.75" customHeight="1">
      <c r="C236" s="165"/>
      <c r="D236" s="165"/>
      <c r="E236" s="165"/>
    </row>
    <row r="237" s="161" customFormat="1" ht="15.75" customHeight="1">
      <c r="C237" s="165"/>
      <c r="D237" s="165"/>
      <c r="E237" s="165"/>
    </row>
    <row r="238" s="161" customFormat="1" ht="15.75" customHeight="1">
      <c r="C238" s="165"/>
      <c r="D238" s="165"/>
      <c r="E238" s="165"/>
    </row>
    <row r="239" s="161" customFormat="1" ht="15.75" customHeight="1">
      <c r="C239" s="165"/>
      <c r="D239" s="165"/>
      <c r="E239" s="165"/>
    </row>
    <row r="240" s="161" customFormat="1" ht="15.75" customHeight="1">
      <c r="C240" s="165"/>
      <c r="D240" s="165"/>
      <c r="E240" s="165"/>
    </row>
    <row r="241" s="161" customFormat="1" ht="15.75" customHeight="1">
      <c r="C241" s="165"/>
      <c r="D241" s="165"/>
      <c r="E241" s="165"/>
    </row>
    <row r="242" s="161" customFormat="1" ht="15.75" customHeight="1">
      <c r="C242" s="165"/>
      <c r="D242" s="165"/>
      <c r="E242" s="165"/>
    </row>
    <row r="243" s="161" customFormat="1" ht="15.75" customHeight="1">
      <c r="C243" s="165"/>
      <c r="D243" s="165"/>
      <c r="E243" s="165"/>
    </row>
    <row r="244" s="161" customFormat="1" ht="15.75" customHeight="1">
      <c r="C244" s="165"/>
      <c r="D244" s="165"/>
      <c r="E244" s="165"/>
    </row>
    <row r="245" s="161" customFormat="1" ht="15.75" customHeight="1">
      <c r="C245" s="165"/>
      <c r="D245" s="165"/>
      <c r="E245" s="165"/>
    </row>
    <row r="246" s="161" customFormat="1" ht="15.75" customHeight="1">
      <c r="C246" s="165"/>
      <c r="D246" s="165"/>
      <c r="E246" s="165"/>
    </row>
    <row r="247" s="161" customFormat="1" ht="15.75" customHeight="1">
      <c r="C247" s="165"/>
      <c r="D247" s="165"/>
      <c r="E247" s="165"/>
    </row>
    <row r="248" s="161" customFormat="1" ht="15.75" customHeight="1">
      <c r="C248" s="165"/>
      <c r="D248" s="165"/>
      <c r="E248" s="165"/>
    </row>
    <row r="249" s="161" customFormat="1" ht="15.75" customHeight="1">
      <c r="C249" s="165"/>
      <c r="D249" s="165"/>
      <c r="E249" s="165"/>
    </row>
    <row r="250" s="161" customFormat="1" ht="15.75" customHeight="1">
      <c r="C250" s="165"/>
      <c r="D250" s="165"/>
      <c r="E250" s="165"/>
    </row>
    <row r="251" s="161" customFormat="1" ht="15.75" customHeight="1">
      <c r="C251" s="165"/>
      <c r="D251" s="165"/>
      <c r="E251" s="165"/>
    </row>
    <row r="252" s="161" customFormat="1" ht="15.75" customHeight="1">
      <c r="C252" s="165"/>
      <c r="D252" s="165"/>
      <c r="E252" s="165"/>
    </row>
    <row r="253" s="161" customFormat="1" ht="15.75" customHeight="1">
      <c r="C253" s="165"/>
      <c r="D253" s="165"/>
      <c r="E253" s="165"/>
    </row>
    <row r="254" s="161" customFormat="1" ht="15.75" customHeight="1">
      <c r="C254" s="165"/>
      <c r="D254" s="165"/>
      <c r="E254" s="165"/>
    </row>
    <row r="255" s="161" customFormat="1" ht="15.75" customHeight="1">
      <c r="C255" s="165"/>
      <c r="D255" s="165"/>
      <c r="E255" s="165"/>
    </row>
    <row r="256" s="161" customFormat="1" ht="15.75" customHeight="1">
      <c r="C256" s="165"/>
      <c r="D256" s="165"/>
      <c r="E256" s="165"/>
    </row>
    <row r="257" s="161" customFormat="1" ht="15.75" customHeight="1">
      <c r="C257" s="165"/>
      <c r="D257" s="165"/>
      <c r="E257" s="165"/>
    </row>
    <row r="258" s="161" customFormat="1" ht="15.75" customHeight="1">
      <c r="C258" s="165"/>
      <c r="D258" s="165"/>
      <c r="E258" s="165"/>
    </row>
    <row r="259" s="161" customFormat="1" ht="15.75" customHeight="1">
      <c r="C259" s="165"/>
      <c r="D259" s="165"/>
      <c r="E259" s="165"/>
    </row>
    <row r="260" s="161" customFormat="1" ht="15.75" customHeight="1">
      <c r="C260" s="165"/>
      <c r="D260" s="165"/>
      <c r="E260" s="165"/>
    </row>
    <row r="261" s="161" customFormat="1" ht="15.75" customHeight="1">
      <c r="C261" s="165"/>
      <c r="D261" s="165"/>
      <c r="E261" s="165"/>
    </row>
    <row r="262" s="161" customFormat="1" ht="15.75" customHeight="1">
      <c r="C262" s="165"/>
      <c r="D262" s="165"/>
      <c r="E262" s="165"/>
    </row>
    <row r="263" s="161" customFormat="1" ht="15.75" customHeight="1">
      <c r="C263" s="165"/>
      <c r="D263" s="165"/>
      <c r="E263" s="165"/>
    </row>
    <row r="264" s="161" customFormat="1" ht="15.75" customHeight="1">
      <c r="C264" s="165"/>
      <c r="D264" s="165"/>
      <c r="E264" s="165"/>
    </row>
    <row r="265" s="161" customFormat="1" ht="15.75" customHeight="1">
      <c r="C265" s="165"/>
      <c r="D265" s="165"/>
      <c r="E265" s="165"/>
    </row>
    <row r="266" s="161" customFormat="1" ht="15.75" customHeight="1">
      <c r="C266" s="165"/>
      <c r="D266" s="165"/>
      <c r="E266" s="165"/>
    </row>
    <row r="267" s="161" customFormat="1" ht="15.75" customHeight="1">
      <c r="C267" s="165"/>
      <c r="D267" s="165"/>
      <c r="E267" s="165"/>
    </row>
    <row r="268" s="161" customFormat="1" ht="15.75" customHeight="1">
      <c r="C268" s="165"/>
      <c r="D268" s="165"/>
      <c r="E268" s="165"/>
    </row>
    <row r="269" s="161" customFormat="1" ht="15.75" customHeight="1">
      <c r="C269" s="165"/>
      <c r="D269" s="165"/>
      <c r="E269" s="165"/>
    </row>
    <row r="270" s="161" customFormat="1" ht="15.75" customHeight="1">
      <c r="C270" s="165"/>
      <c r="D270" s="165"/>
      <c r="E270" s="165"/>
    </row>
    <row r="271" s="161" customFormat="1" ht="15.75" customHeight="1">
      <c r="C271" s="165"/>
      <c r="D271" s="165"/>
      <c r="E271" s="165"/>
    </row>
    <row r="272" s="161" customFormat="1" ht="15.75" customHeight="1">
      <c r="C272" s="165"/>
      <c r="D272" s="165"/>
      <c r="E272" s="165"/>
    </row>
    <row r="273" s="161" customFormat="1" ht="15.75" customHeight="1">
      <c r="C273" s="165"/>
      <c r="D273" s="165"/>
      <c r="E273" s="165"/>
    </row>
    <row r="274" s="161" customFormat="1" ht="15.75" customHeight="1">
      <c r="C274" s="165"/>
      <c r="D274" s="165"/>
      <c r="E274" s="165"/>
    </row>
    <row r="275" s="161" customFormat="1" ht="15.75" customHeight="1">
      <c r="C275" s="165"/>
      <c r="D275" s="165"/>
      <c r="E275" s="165"/>
    </row>
    <row r="276" s="161" customFormat="1" ht="15.75" customHeight="1">
      <c r="C276" s="165"/>
      <c r="D276" s="165"/>
      <c r="E276" s="165"/>
    </row>
    <row r="277" s="161" customFormat="1" ht="15.75" customHeight="1">
      <c r="C277" s="165"/>
      <c r="D277" s="165"/>
      <c r="E277" s="165"/>
    </row>
    <row r="278" s="161" customFormat="1" ht="15.75" customHeight="1">
      <c r="C278" s="165"/>
      <c r="D278" s="165"/>
      <c r="E278" s="165"/>
    </row>
    <row r="279" s="161" customFormat="1" ht="15.75" customHeight="1">
      <c r="C279" s="165"/>
      <c r="D279" s="165"/>
      <c r="E279" s="165"/>
    </row>
    <row r="280" s="161" customFormat="1" ht="15.75" customHeight="1">
      <c r="C280" s="165"/>
      <c r="D280" s="165"/>
      <c r="E280" s="165"/>
    </row>
    <row r="281" s="161" customFormat="1" ht="15.75" customHeight="1">
      <c r="C281" s="165"/>
      <c r="D281" s="165"/>
      <c r="E281" s="165"/>
    </row>
    <row r="282" s="161" customFormat="1" ht="15.75" customHeight="1">
      <c r="C282" s="165"/>
      <c r="D282" s="165"/>
      <c r="E282" s="165"/>
    </row>
    <row r="283" s="161" customFormat="1" ht="15.75" customHeight="1">
      <c r="C283" s="165"/>
      <c r="D283" s="165"/>
      <c r="E283" s="165"/>
    </row>
    <row r="284" s="161" customFormat="1" ht="15.75" customHeight="1">
      <c r="C284" s="165"/>
      <c r="D284" s="165"/>
      <c r="E284" s="165"/>
    </row>
    <row r="285" s="161" customFormat="1" ht="15.75" customHeight="1">
      <c r="C285" s="165"/>
      <c r="D285" s="165"/>
      <c r="E285" s="165"/>
    </row>
    <row r="286" s="161" customFormat="1" ht="15.75" customHeight="1">
      <c r="C286" s="165"/>
      <c r="D286" s="165"/>
      <c r="E286" s="165"/>
    </row>
    <row r="287" s="161" customFormat="1" ht="15.75" customHeight="1">
      <c r="C287" s="165"/>
      <c r="D287" s="165"/>
      <c r="E287" s="165"/>
    </row>
    <row r="288" s="161" customFormat="1" ht="15.75" customHeight="1">
      <c r="C288" s="165"/>
      <c r="D288" s="165"/>
      <c r="E288" s="165"/>
    </row>
    <row r="289" s="161" customFormat="1" ht="15.75" customHeight="1">
      <c r="C289" s="165"/>
      <c r="D289" s="165"/>
      <c r="E289" s="165"/>
    </row>
    <row r="290" s="161" customFormat="1" ht="15.75" customHeight="1">
      <c r="C290" s="165"/>
      <c r="D290" s="165"/>
      <c r="E290" s="165"/>
    </row>
    <row r="291" s="161" customFormat="1" ht="15.75" customHeight="1">
      <c r="C291" s="165"/>
      <c r="D291" s="165"/>
      <c r="E291" s="165"/>
    </row>
    <row r="292" s="161" customFormat="1" ht="15.75" customHeight="1">
      <c r="C292" s="165"/>
      <c r="D292" s="165"/>
      <c r="E292" s="165"/>
    </row>
    <row r="293" s="161" customFormat="1" ht="15.75" customHeight="1">
      <c r="C293" s="165"/>
      <c r="D293" s="165"/>
      <c r="E293" s="165"/>
    </row>
    <row r="294" s="161" customFormat="1" ht="15.75" customHeight="1">
      <c r="C294" s="165"/>
      <c r="D294" s="165"/>
      <c r="E294" s="165"/>
    </row>
    <row r="295" s="161" customFormat="1" ht="15.75" customHeight="1">
      <c r="C295" s="165"/>
      <c r="D295" s="165"/>
      <c r="E295" s="165"/>
    </row>
    <row r="296" s="161" customFormat="1" ht="15.75" customHeight="1">
      <c r="C296" s="165"/>
      <c r="D296" s="165"/>
      <c r="E296" s="165"/>
    </row>
    <row r="297" s="161" customFormat="1" ht="15.75" customHeight="1">
      <c r="C297" s="165"/>
      <c r="D297" s="165"/>
      <c r="E297" s="165"/>
    </row>
    <row r="298" s="161" customFormat="1" ht="15.75" customHeight="1">
      <c r="C298" s="165"/>
      <c r="D298" s="165"/>
      <c r="E298" s="165"/>
    </row>
    <row r="299" s="161" customFormat="1" ht="15.75" customHeight="1">
      <c r="C299" s="165"/>
      <c r="D299" s="165"/>
      <c r="E299" s="165"/>
    </row>
    <row r="300" s="161" customFormat="1" ht="15.75" customHeight="1">
      <c r="C300" s="165"/>
      <c r="D300" s="165"/>
      <c r="E300" s="165"/>
    </row>
    <row r="301" s="161" customFormat="1" ht="15.75" customHeight="1">
      <c r="C301" s="165"/>
      <c r="D301" s="165"/>
      <c r="E301" s="165"/>
    </row>
    <row r="302" s="161" customFormat="1" ht="15.75" customHeight="1">
      <c r="C302" s="165"/>
      <c r="D302" s="165"/>
      <c r="E302" s="165"/>
    </row>
    <row r="303" s="161" customFormat="1" ht="15.75" customHeight="1">
      <c r="C303" s="165"/>
      <c r="D303" s="165"/>
      <c r="E303" s="165"/>
    </row>
    <row r="304" s="161" customFormat="1" ht="15.75" customHeight="1">
      <c r="C304" s="165"/>
      <c r="D304" s="165"/>
      <c r="E304" s="165"/>
    </row>
    <row r="305" s="161" customFormat="1" ht="15.75" customHeight="1">
      <c r="C305" s="165"/>
      <c r="D305" s="165"/>
      <c r="E305" s="165"/>
    </row>
    <row r="306" s="161" customFormat="1" ht="15.75" customHeight="1">
      <c r="C306" s="165"/>
      <c r="D306" s="165"/>
      <c r="E306" s="165"/>
    </row>
    <row r="307" s="161" customFormat="1" ht="15.75" customHeight="1">
      <c r="C307" s="165"/>
      <c r="D307" s="165"/>
      <c r="E307" s="165"/>
    </row>
    <row r="308" s="161" customFormat="1" ht="15.75" customHeight="1">
      <c r="C308" s="165"/>
      <c r="D308" s="165"/>
      <c r="E308" s="165"/>
    </row>
    <row r="309" s="161" customFormat="1" ht="15.75" customHeight="1">
      <c r="C309" s="165"/>
      <c r="D309" s="165"/>
      <c r="E309" s="165"/>
    </row>
    <row r="310" s="161" customFormat="1" ht="15.75" customHeight="1">
      <c r="C310" s="165"/>
      <c r="D310" s="165"/>
      <c r="E310" s="165"/>
    </row>
    <row r="311" s="161" customFormat="1" ht="15.75" customHeight="1">
      <c r="C311" s="165"/>
      <c r="D311" s="165"/>
      <c r="E311" s="165"/>
    </row>
    <row r="312" s="161" customFormat="1" ht="15.75" customHeight="1">
      <c r="C312" s="165"/>
      <c r="D312" s="165"/>
      <c r="E312" s="165"/>
    </row>
    <row r="313" s="161" customFormat="1" ht="15.75" customHeight="1">
      <c r="C313" s="165"/>
      <c r="D313" s="165"/>
      <c r="E313" s="165"/>
    </row>
    <row r="314" s="161" customFormat="1" ht="15.75" customHeight="1">
      <c r="C314" s="165"/>
      <c r="D314" s="165"/>
      <c r="E314" s="165"/>
    </row>
    <row r="315" s="161" customFormat="1" ht="15.75" customHeight="1">
      <c r="C315" s="165"/>
      <c r="D315" s="165"/>
      <c r="E315" s="165"/>
    </row>
    <row r="316" s="161" customFormat="1" ht="15.75" customHeight="1">
      <c r="C316" s="165"/>
      <c r="D316" s="165"/>
      <c r="E316" s="165"/>
    </row>
    <row r="317" s="161" customFormat="1" ht="15.75" customHeight="1">
      <c r="C317" s="165"/>
      <c r="D317" s="165"/>
      <c r="E317" s="165"/>
    </row>
    <row r="318" s="161" customFormat="1" ht="15.75" customHeight="1">
      <c r="C318" s="165"/>
      <c r="D318" s="165"/>
      <c r="E318" s="165"/>
    </row>
    <row r="319" s="161" customFormat="1" ht="15.75" customHeight="1">
      <c r="C319" s="165"/>
      <c r="D319" s="165"/>
      <c r="E319" s="165"/>
    </row>
    <row r="320" s="161" customFormat="1" ht="15.75" customHeight="1">
      <c r="C320" s="165"/>
      <c r="D320" s="165"/>
      <c r="E320" s="165"/>
    </row>
    <row r="321" s="161" customFormat="1" ht="15.75" customHeight="1">
      <c r="C321" s="165"/>
      <c r="D321" s="165"/>
      <c r="E321" s="165"/>
    </row>
    <row r="322" s="161" customFormat="1" ht="15.75" customHeight="1">
      <c r="C322" s="165"/>
      <c r="D322" s="165"/>
      <c r="E322" s="165"/>
    </row>
    <row r="323" s="161" customFormat="1" ht="15.75" customHeight="1">
      <c r="C323" s="165"/>
      <c r="D323" s="165"/>
      <c r="E323" s="165"/>
    </row>
    <row r="324" s="161" customFormat="1" ht="15.75" customHeight="1">
      <c r="C324" s="165"/>
      <c r="D324" s="165"/>
      <c r="E324" s="165"/>
    </row>
    <row r="325" s="161" customFormat="1" ht="15.75" customHeight="1">
      <c r="C325" s="165"/>
      <c r="D325" s="165"/>
      <c r="E325" s="165"/>
    </row>
    <row r="326" s="161" customFormat="1" ht="15.75" customHeight="1">
      <c r="C326" s="165"/>
      <c r="D326" s="165"/>
      <c r="E326" s="165"/>
    </row>
    <row r="327" s="161" customFormat="1" ht="15.75" customHeight="1">
      <c r="C327" s="165"/>
      <c r="D327" s="165"/>
      <c r="E327" s="165"/>
    </row>
    <row r="328" s="161" customFormat="1" ht="15.75" customHeight="1">
      <c r="C328" s="165"/>
      <c r="D328" s="165"/>
      <c r="E328" s="165"/>
    </row>
    <row r="329" s="161" customFormat="1" ht="15.75" customHeight="1">
      <c r="C329" s="165"/>
      <c r="D329" s="165"/>
      <c r="E329" s="165"/>
    </row>
    <row r="330" s="161" customFormat="1" ht="15.75" customHeight="1">
      <c r="C330" s="165"/>
      <c r="D330" s="165"/>
      <c r="E330" s="165"/>
    </row>
    <row r="331" s="161" customFormat="1" ht="15.75" customHeight="1">
      <c r="C331" s="165"/>
      <c r="D331" s="165"/>
      <c r="E331" s="165"/>
    </row>
    <row r="332" s="161" customFormat="1" ht="15.75" customHeight="1">
      <c r="C332" s="165"/>
      <c r="D332" s="165"/>
      <c r="E332" s="165"/>
    </row>
    <row r="333" s="161" customFormat="1" ht="15.75" customHeight="1">
      <c r="C333" s="165"/>
      <c r="D333" s="165"/>
      <c r="E333" s="165"/>
    </row>
    <row r="334" s="161" customFormat="1" ht="15.75" customHeight="1">
      <c r="C334" s="165"/>
      <c r="D334" s="165"/>
      <c r="E334" s="165"/>
    </row>
    <row r="335" s="161" customFormat="1" ht="15.75" customHeight="1">
      <c r="C335" s="165"/>
      <c r="D335" s="165"/>
      <c r="E335" s="165"/>
    </row>
    <row r="336" s="161" customFormat="1" ht="15.75" customHeight="1">
      <c r="C336" s="165"/>
      <c r="D336" s="165"/>
      <c r="E336" s="165"/>
    </row>
    <row r="337" s="161" customFormat="1" ht="15.75" customHeight="1">
      <c r="C337" s="165"/>
      <c r="D337" s="165"/>
      <c r="E337" s="165"/>
    </row>
    <row r="338" s="161" customFormat="1" ht="15.75" customHeight="1">
      <c r="C338" s="165"/>
      <c r="D338" s="165"/>
      <c r="E338" s="165"/>
    </row>
    <row r="339" s="161" customFormat="1" ht="15.75" customHeight="1">
      <c r="C339" s="165"/>
      <c r="D339" s="165"/>
      <c r="E339" s="165"/>
    </row>
    <row r="340" s="161" customFormat="1" ht="15.75" customHeight="1">
      <c r="C340" s="165"/>
      <c r="D340" s="165"/>
      <c r="E340" s="165"/>
    </row>
    <row r="341" s="161" customFormat="1" ht="15.75" customHeight="1">
      <c r="C341" s="165"/>
      <c r="D341" s="165"/>
      <c r="E341" s="165"/>
    </row>
    <row r="342" s="161" customFormat="1" ht="15.75" customHeight="1">
      <c r="C342" s="165"/>
      <c r="D342" s="165"/>
      <c r="E342" s="165"/>
    </row>
    <row r="343" s="161" customFormat="1" ht="15.75" customHeight="1">
      <c r="C343" s="165"/>
      <c r="D343" s="165"/>
      <c r="E343" s="165"/>
    </row>
    <row r="344" s="161" customFormat="1" ht="15.75" customHeight="1">
      <c r="C344" s="165"/>
      <c r="D344" s="165"/>
      <c r="E344" s="165"/>
    </row>
    <row r="345" s="161" customFormat="1" ht="15.75" customHeight="1">
      <c r="C345" s="165"/>
      <c r="D345" s="165"/>
      <c r="E345" s="165"/>
    </row>
    <row r="346" s="161" customFormat="1" ht="15.75" customHeight="1">
      <c r="C346" s="165"/>
      <c r="D346" s="165"/>
      <c r="E346" s="165"/>
    </row>
    <row r="347" s="161" customFormat="1" ht="15.75" customHeight="1">
      <c r="C347" s="165"/>
      <c r="D347" s="165"/>
      <c r="E347" s="165"/>
    </row>
    <row r="348" s="161" customFormat="1" ht="15.75" customHeight="1">
      <c r="C348" s="165"/>
      <c r="D348" s="165"/>
      <c r="E348" s="165"/>
    </row>
    <row r="349" s="161" customFormat="1" ht="15.75" customHeight="1">
      <c r="C349" s="165"/>
      <c r="D349" s="165"/>
      <c r="E349" s="165"/>
    </row>
    <row r="350" s="161" customFormat="1" ht="15.75" customHeight="1">
      <c r="C350" s="165"/>
      <c r="D350" s="165"/>
      <c r="E350" s="165"/>
    </row>
    <row r="351" s="161" customFormat="1" ht="15.75" customHeight="1">
      <c r="C351" s="165"/>
      <c r="D351" s="165"/>
      <c r="E351" s="165"/>
    </row>
    <row r="352" s="161" customFormat="1" ht="15.75" customHeight="1">
      <c r="C352" s="165"/>
      <c r="D352" s="165"/>
      <c r="E352" s="165"/>
    </row>
    <row r="353" s="161" customFormat="1" ht="15.75" customHeight="1">
      <c r="C353" s="165"/>
      <c r="D353" s="165"/>
      <c r="E353" s="165"/>
    </row>
    <row r="354" s="161" customFormat="1" ht="15.75" customHeight="1">
      <c r="C354" s="165"/>
      <c r="D354" s="165"/>
      <c r="E354" s="165"/>
    </row>
    <row r="355" s="161" customFormat="1" ht="15.75" customHeight="1">
      <c r="C355" s="165"/>
      <c r="D355" s="165"/>
      <c r="E355" s="165"/>
    </row>
    <row r="356" s="161" customFormat="1" ht="15.75" customHeight="1">
      <c r="C356" s="165"/>
      <c r="D356" s="165"/>
      <c r="E356" s="165"/>
    </row>
    <row r="357" s="161" customFormat="1" ht="15.75" customHeight="1">
      <c r="C357" s="165"/>
      <c r="D357" s="165"/>
      <c r="E357" s="165"/>
    </row>
    <row r="358" s="161" customFormat="1" ht="15.75" customHeight="1">
      <c r="C358" s="165"/>
      <c r="D358" s="165"/>
      <c r="E358" s="165"/>
    </row>
    <row r="359" s="161" customFormat="1" ht="15.75" customHeight="1">
      <c r="C359" s="165"/>
      <c r="D359" s="165"/>
      <c r="E359" s="165"/>
    </row>
    <row r="360" s="161" customFormat="1" ht="15.75" customHeight="1">
      <c r="C360" s="165"/>
      <c r="D360" s="165"/>
      <c r="E360" s="165"/>
    </row>
    <row r="361" s="161" customFormat="1" ht="15.75" customHeight="1">
      <c r="C361" s="165"/>
      <c r="D361" s="165"/>
      <c r="E361" s="165"/>
    </row>
    <row r="362" s="161" customFormat="1" ht="15.75" customHeight="1">
      <c r="C362" s="165"/>
      <c r="D362" s="165"/>
      <c r="E362" s="165"/>
    </row>
    <row r="363" s="161" customFormat="1" ht="15.75" customHeight="1">
      <c r="C363" s="165"/>
      <c r="D363" s="165"/>
      <c r="E363" s="165"/>
    </row>
    <row r="364" s="161" customFormat="1" ht="15.75" customHeight="1">
      <c r="C364" s="165"/>
      <c r="D364" s="165"/>
      <c r="E364" s="165"/>
    </row>
    <row r="365" s="161" customFormat="1" ht="15.75" customHeight="1">
      <c r="C365" s="165"/>
      <c r="D365" s="165"/>
      <c r="E365" s="165"/>
    </row>
    <row r="366" s="161" customFormat="1" ht="15.75" customHeight="1">
      <c r="C366" s="165"/>
      <c r="D366" s="165"/>
      <c r="E366" s="165"/>
    </row>
    <row r="367" s="161" customFormat="1" ht="15.75" customHeight="1">
      <c r="C367" s="165"/>
      <c r="D367" s="165"/>
      <c r="E367" s="165"/>
    </row>
    <row r="368" s="161" customFormat="1" ht="15.75" customHeight="1">
      <c r="C368" s="165"/>
      <c r="D368" s="165"/>
      <c r="E368" s="165"/>
    </row>
    <row r="369" s="161" customFormat="1" ht="15.75" customHeight="1">
      <c r="C369" s="165"/>
      <c r="D369" s="165"/>
      <c r="E369" s="165"/>
    </row>
    <row r="370" s="161" customFormat="1" ht="15.75" customHeight="1">
      <c r="C370" s="165"/>
      <c r="D370" s="165"/>
      <c r="E370" s="165"/>
    </row>
    <row r="371" s="161" customFormat="1" ht="15.75" customHeight="1">
      <c r="C371" s="165"/>
      <c r="D371" s="165"/>
      <c r="E371" s="165"/>
    </row>
    <row r="372" s="161" customFormat="1" ht="15.75" customHeight="1">
      <c r="C372" s="165"/>
      <c r="D372" s="165"/>
      <c r="E372" s="165"/>
    </row>
    <row r="373" s="161" customFormat="1" ht="15.75" customHeight="1">
      <c r="C373" s="165"/>
      <c r="D373" s="165"/>
      <c r="E373" s="165"/>
    </row>
    <row r="374" s="161" customFormat="1" ht="15.75" customHeight="1">
      <c r="C374" s="165"/>
      <c r="D374" s="165"/>
      <c r="E374" s="165"/>
    </row>
    <row r="375" s="161" customFormat="1" ht="15.75" customHeight="1">
      <c r="C375" s="165"/>
      <c r="D375" s="165"/>
      <c r="E375" s="165"/>
    </row>
    <row r="376" s="161" customFormat="1" ht="15.75" customHeight="1">
      <c r="C376" s="165"/>
      <c r="D376" s="165"/>
      <c r="E376" s="165"/>
    </row>
    <row r="377" s="161" customFormat="1" ht="15.75" customHeight="1">
      <c r="C377" s="165"/>
      <c r="D377" s="165"/>
      <c r="E377" s="165"/>
    </row>
    <row r="378" s="161" customFormat="1" ht="15.75" customHeight="1">
      <c r="C378" s="165"/>
      <c r="D378" s="165"/>
      <c r="E378" s="165"/>
    </row>
    <row r="379" s="161" customFormat="1" ht="15.75" customHeight="1">
      <c r="C379" s="165"/>
      <c r="D379" s="165"/>
      <c r="E379" s="165"/>
    </row>
    <row r="380" s="161" customFormat="1" ht="15.75" customHeight="1">
      <c r="C380" s="165"/>
      <c r="D380" s="165"/>
      <c r="E380" s="165"/>
    </row>
    <row r="381" s="161" customFormat="1" ht="15.75" customHeight="1">
      <c r="C381" s="165"/>
      <c r="D381" s="165"/>
      <c r="E381" s="165"/>
    </row>
    <row r="382" s="161" customFormat="1" ht="15.75" customHeight="1">
      <c r="C382" s="165"/>
      <c r="D382" s="165"/>
      <c r="E382" s="165"/>
    </row>
    <row r="383" s="161" customFormat="1" ht="15.75" customHeight="1">
      <c r="C383" s="165"/>
      <c r="D383" s="165"/>
      <c r="E383" s="165"/>
    </row>
    <row r="384" s="161" customFormat="1" ht="15.75" customHeight="1">
      <c r="C384" s="165"/>
      <c r="D384" s="165"/>
      <c r="E384" s="165"/>
    </row>
    <row r="385" s="161" customFormat="1" ht="15.75" customHeight="1">
      <c r="C385" s="165"/>
      <c r="D385" s="165"/>
      <c r="E385" s="165"/>
    </row>
    <row r="386" s="161" customFormat="1" ht="15.75" customHeight="1">
      <c r="C386" s="165"/>
      <c r="D386" s="165"/>
      <c r="E386" s="165"/>
    </row>
    <row r="387" s="161" customFormat="1" ht="15.75" customHeight="1">
      <c r="C387" s="165"/>
      <c r="D387" s="165"/>
      <c r="E387" s="165"/>
    </row>
    <row r="388" s="161" customFormat="1" ht="15.75" customHeight="1">
      <c r="C388" s="165"/>
      <c r="D388" s="165"/>
      <c r="E388" s="165"/>
    </row>
    <row r="389" s="161" customFormat="1" ht="15.75" customHeight="1">
      <c r="C389" s="165"/>
      <c r="D389" s="165"/>
      <c r="E389" s="165"/>
    </row>
    <row r="390" s="161" customFormat="1" ht="15.75" customHeight="1">
      <c r="C390" s="165"/>
      <c r="D390" s="165"/>
      <c r="E390" s="165"/>
    </row>
    <row r="391" s="161" customFormat="1" ht="15.75" customHeight="1">
      <c r="C391" s="165"/>
      <c r="D391" s="165"/>
      <c r="E391" s="165"/>
    </row>
    <row r="392" s="161" customFormat="1" ht="15.75" customHeight="1">
      <c r="C392" s="165"/>
      <c r="D392" s="165"/>
      <c r="E392" s="165"/>
    </row>
    <row r="393" s="161" customFormat="1" ht="15.75" customHeight="1">
      <c r="C393" s="165"/>
      <c r="D393" s="165"/>
      <c r="E393" s="165"/>
    </row>
    <row r="394" s="161" customFormat="1" ht="15.75" customHeight="1">
      <c r="C394" s="165"/>
      <c r="D394" s="165"/>
      <c r="E394" s="165"/>
    </row>
    <row r="395" s="161" customFormat="1" ht="15.75" customHeight="1">
      <c r="C395" s="165"/>
      <c r="D395" s="165"/>
      <c r="E395" s="165"/>
    </row>
    <row r="396" s="161" customFormat="1" ht="15.75" customHeight="1">
      <c r="C396" s="165"/>
      <c r="D396" s="165"/>
      <c r="E396" s="165"/>
    </row>
    <row r="397" s="161" customFormat="1" ht="15.75" customHeight="1">
      <c r="C397" s="165"/>
      <c r="D397" s="165"/>
      <c r="E397" s="165"/>
    </row>
    <row r="398" s="161" customFormat="1" ht="15.75" customHeight="1">
      <c r="C398" s="165"/>
      <c r="D398" s="165"/>
      <c r="E398" s="165"/>
    </row>
    <row r="399" s="161" customFormat="1" ht="15.75" customHeight="1">
      <c r="C399" s="165"/>
      <c r="D399" s="165"/>
      <c r="E399" s="165"/>
    </row>
    <row r="400" s="161" customFormat="1" ht="15.75" customHeight="1">
      <c r="C400" s="165"/>
      <c r="D400" s="165"/>
      <c r="E400" s="165"/>
    </row>
    <row r="401" s="161" customFormat="1" ht="15.75" customHeight="1">
      <c r="C401" s="165"/>
      <c r="D401" s="165"/>
      <c r="E401" s="165"/>
    </row>
    <row r="402" s="161" customFormat="1" ht="15.75" customHeight="1">
      <c r="C402" s="165"/>
      <c r="D402" s="165"/>
      <c r="E402" s="165"/>
    </row>
    <row r="403" s="161" customFormat="1" ht="15.75" customHeight="1">
      <c r="C403" s="165"/>
      <c r="D403" s="165"/>
      <c r="E403" s="165"/>
    </row>
    <row r="404" s="161" customFormat="1" ht="15.75" customHeight="1">
      <c r="C404" s="165"/>
      <c r="D404" s="165"/>
      <c r="E404" s="165"/>
    </row>
    <row r="405" s="161" customFormat="1" ht="15.75" customHeight="1">
      <c r="C405" s="165"/>
      <c r="D405" s="165"/>
      <c r="E405" s="165"/>
    </row>
    <row r="406" s="161" customFormat="1" ht="15.75" customHeight="1">
      <c r="C406" s="165"/>
      <c r="D406" s="165"/>
      <c r="E406" s="165"/>
    </row>
    <row r="407" s="161" customFormat="1" ht="15.75" customHeight="1">
      <c r="C407" s="165"/>
      <c r="D407" s="165"/>
      <c r="E407" s="165"/>
    </row>
    <row r="408" s="161" customFormat="1" ht="15.75" customHeight="1">
      <c r="C408" s="165"/>
      <c r="D408" s="165"/>
      <c r="E408" s="165"/>
    </row>
    <row r="409" s="161" customFormat="1" ht="15.75" customHeight="1">
      <c r="C409" s="165"/>
      <c r="D409" s="165"/>
      <c r="E409" s="165"/>
    </row>
    <row r="410" s="161" customFormat="1" ht="15.75" customHeight="1">
      <c r="C410" s="165"/>
      <c r="D410" s="165"/>
      <c r="E410" s="165"/>
    </row>
    <row r="411" s="161" customFormat="1" ht="15.75" customHeight="1">
      <c r="C411" s="165"/>
      <c r="D411" s="165"/>
      <c r="E411" s="165"/>
    </row>
    <row r="412" s="161" customFormat="1" ht="15.75" customHeight="1">
      <c r="C412" s="165"/>
      <c r="D412" s="165"/>
      <c r="E412" s="165"/>
    </row>
    <row r="413" s="161" customFormat="1" ht="15.75" customHeight="1">
      <c r="C413" s="165"/>
      <c r="D413" s="165"/>
      <c r="E413" s="165"/>
    </row>
    <row r="414" s="161" customFormat="1" ht="15.75" customHeight="1">
      <c r="C414" s="165"/>
      <c r="D414" s="165"/>
      <c r="E414" s="165"/>
    </row>
    <row r="415" s="161" customFormat="1" ht="15.75" customHeight="1">
      <c r="C415" s="165"/>
      <c r="D415" s="165"/>
      <c r="E415" s="165"/>
    </row>
    <row r="416" s="161" customFormat="1" ht="15.75" customHeight="1">
      <c r="C416" s="165"/>
      <c r="D416" s="165"/>
      <c r="E416" s="165"/>
    </row>
    <row r="417" s="161" customFormat="1" ht="15.75" customHeight="1">
      <c r="C417" s="165"/>
      <c r="D417" s="165"/>
      <c r="E417" s="165"/>
    </row>
    <row r="418" s="161" customFormat="1" ht="15.75" customHeight="1">
      <c r="C418" s="165"/>
      <c r="D418" s="165"/>
      <c r="E418" s="165"/>
    </row>
    <row r="419" s="161" customFormat="1" ht="15.75" customHeight="1">
      <c r="C419" s="165"/>
      <c r="D419" s="165"/>
      <c r="E419" s="165"/>
    </row>
    <row r="420" s="161" customFormat="1" ht="15.75" customHeight="1">
      <c r="C420" s="165"/>
      <c r="D420" s="165"/>
      <c r="E420" s="165"/>
    </row>
    <row r="421" s="161" customFormat="1" ht="15.75" customHeight="1">
      <c r="C421" s="165"/>
      <c r="D421" s="165"/>
      <c r="E421" s="165"/>
    </row>
    <row r="422" s="161" customFormat="1" ht="15.75" customHeight="1">
      <c r="C422" s="165"/>
      <c r="D422" s="165"/>
      <c r="E422" s="165"/>
    </row>
    <row r="423" s="161" customFormat="1" ht="15.75" customHeight="1">
      <c r="C423" s="165"/>
      <c r="D423" s="165"/>
      <c r="E423" s="165"/>
    </row>
    <row r="424" s="161" customFormat="1" ht="15.75" customHeight="1">
      <c r="C424" s="165"/>
      <c r="D424" s="165"/>
      <c r="E424" s="165"/>
    </row>
    <row r="425" s="161" customFormat="1" ht="15.75" customHeight="1">
      <c r="C425" s="165"/>
      <c r="D425" s="165"/>
      <c r="E425" s="165"/>
    </row>
    <row r="426" s="161" customFormat="1" ht="15.75" customHeight="1">
      <c r="C426" s="165"/>
      <c r="D426" s="165"/>
      <c r="E426" s="165"/>
    </row>
    <row r="427" s="161" customFormat="1" ht="15.75" customHeight="1">
      <c r="C427" s="165"/>
      <c r="D427" s="165"/>
      <c r="E427" s="165"/>
    </row>
    <row r="428" s="161" customFormat="1" ht="15.75" customHeight="1">
      <c r="C428" s="165"/>
      <c r="D428" s="165"/>
      <c r="E428" s="165"/>
    </row>
    <row r="429" s="161" customFormat="1" ht="15.75" customHeight="1">
      <c r="C429" s="165"/>
      <c r="D429" s="165"/>
      <c r="E429" s="165"/>
    </row>
    <row r="430" s="161" customFormat="1" ht="15.75" customHeight="1">
      <c r="C430" s="165"/>
      <c r="D430" s="165"/>
      <c r="E430" s="165"/>
    </row>
    <row r="431" s="161" customFormat="1" ht="15.75" customHeight="1">
      <c r="C431" s="165"/>
      <c r="D431" s="165"/>
      <c r="E431" s="165"/>
    </row>
    <row r="432" s="161" customFormat="1" ht="15.75" customHeight="1">
      <c r="C432" s="165"/>
      <c r="D432" s="165"/>
      <c r="E432" s="165"/>
    </row>
    <row r="433" s="161" customFormat="1" ht="15.75" customHeight="1">
      <c r="C433" s="165"/>
      <c r="D433" s="165"/>
      <c r="E433" s="165"/>
    </row>
    <row r="434" s="161" customFormat="1" ht="15.75" customHeight="1">
      <c r="C434" s="165"/>
      <c r="D434" s="165"/>
      <c r="E434" s="165"/>
    </row>
    <row r="435" s="161" customFormat="1" ht="15.75" customHeight="1">
      <c r="C435" s="165"/>
      <c r="D435" s="165"/>
      <c r="E435" s="165"/>
    </row>
    <row r="436" s="161" customFormat="1" ht="15.75" customHeight="1">
      <c r="C436" s="165"/>
      <c r="D436" s="165"/>
      <c r="E436" s="165"/>
    </row>
    <row r="437" s="161" customFormat="1" ht="15.75" customHeight="1">
      <c r="C437" s="165"/>
      <c r="D437" s="165"/>
      <c r="E437" s="165"/>
    </row>
    <row r="438" s="161" customFormat="1" ht="15.75" customHeight="1">
      <c r="C438" s="165"/>
      <c r="D438" s="165"/>
      <c r="E438" s="165"/>
    </row>
    <row r="439" s="161" customFormat="1" ht="15.75" customHeight="1">
      <c r="C439" s="165"/>
      <c r="D439" s="165"/>
      <c r="E439" s="165"/>
    </row>
    <row r="440" s="161" customFormat="1" ht="15.75" customHeight="1">
      <c r="C440" s="165"/>
      <c r="D440" s="165"/>
      <c r="E440" s="165"/>
    </row>
    <row r="441" s="161" customFormat="1" ht="15.75" customHeight="1">
      <c r="C441" s="165"/>
      <c r="D441" s="165"/>
      <c r="E441" s="165"/>
    </row>
    <row r="442" s="161" customFormat="1" ht="15.75" customHeight="1">
      <c r="C442" s="165"/>
      <c r="D442" s="165"/>
      <c r="E442" s="165"/>
    </row>
    <row r="443" s="161" customFormat="1" ht="15.75" customHeight="1">
      <c r="C443" s="165"/>
      <c r="D443" s="165"/>
      <c r="E443" s="165"/>
    </row>
    <row r="444" s="161" customFormat="1" ht="15.75" customHeight="1">
      <c r="C444" s="165"/>
      <c r="D444" s="165"/>
      <c r="E444" s="165"/>
    </row>
    <row r="445" s="161" customFormat="1" ht="15.75" customHeight="1">
      <c r="C445" s="165"/>
      <c r="D445" s="165"/>
      <c r="E445" s="165"/>
    </row>
    <row r="446" s="161" customFormat="1" ht="15.75" customHeight="1">
      <c r="C446" s="165"/>
      <c r="D446" s="165"/>
      <c r="E446" s="165"/>
    </row>
    <row r="447" s="161" customFormat="1" ht="15.75" customHeight="1">
      <c r="C447" s="165"/>
      <c r="D447" s="165"/>
      <c r="E447" s="165"/>
    </row>
    <row r="448" s="161" customFormat="1" ht="15.75" customHeight="1">
      <c r="C448" s="165"/>
      <c r="D448" s="165"/>
      <c r="E448" s="165"/>
    </row>
    <row r="449" s="161" customFormat="1" ht="15.75" customHeight="1">
      <c r="C449" s="165"/>
      <c r="D449" s="165"/>
      <c r="E449" s="165"/>
    </row>
    <row r="450" s="161" customFormat="1" ht="15.75" customHeight="1">
      <c r="C450" s="165"/>
      <c r="D450" s="165"/>
      <c r="E450" s="165"/>
    </row>
    <row r="451" s="161" customFormat="1" ht="15.75" customHeight="1">
      <c r="C451" s="165"/>
      <c r="D451" s="165"/>
      <c r="E451" s="165"/>
    </row>
    <row r="452" s="161" customFormat="1" ht="15.75" customHeight="1">
      <c r="C452" s="165"/>
      <c r="D452" s="165"/>
      <c r="E452" s="165"/>
    </row>
    <row r="453" s="161" customFormat="1" ht="15.75" customHeight="1">
      <c r="C453" s="165"/>
      <c r="D453" s="165"/>
      <c r="E453" s="165"/>
    </row>
    <row r="454" s="161" customFormat="1" ht="15.75" customHeight="1">
      <c r="C454" s="165"/>
      <c r="D454" s="165"/>
      <c r="E454" s="165"/>
    </row>
    <row r="455" s="161" customFormat="1" ht="15.75" customHeight="1">
      <c r="C455" s="165"/>
      <c r="D455" s="165"/>
      <c r="E455" s="165"/>
    </row>
    <row r="456" s="161" customFormat="1" ht="15.75" customHeight="1">
      <c r="C456" s="165"/>
      <c r="D456" s="165"/>
      <c r="E456" s="165"/>
    </row>
    <row r="457" s="161" customFormat="1" ht="15.75" customHeight="1">
      <c r="C457" s="165"/>
      <c r="D457" s="165"/>
      <c r="E457" s="165"/>
    </row>
    <row r="458" s="161" customFormat="1" ht="15.75" customHeight="1">
      <c r="C458" s="165"/>
      <c r="D458" s="165"/>
      <c r="E458" s="165"/>
    </row>
    <row r="459" s="161" customFormat="1" ht="15.75" customHeight="1">
      <c r="C459" s="165"/>
      <c r="D459" s="165"/>
      <c r="E459" s="165"/>
    </row>
    <row r="460" s="161" customFormat="1" ht="15.75" customHeight="1">
      <c r="C460" s="165"/>
      <c r="D460" s="165"/>
      <c r="E460" s="165"/>
    </row>
    <row r="461" s="161" customFormat="1" ht="15.75" customHeight="1">
      <c r="C461" s="165"/>
      <c r="D461" s="165"/>
      <c r="E461" s="165"/>
    </row>
    <row r="462" s="161" customFormat="1" ht="15.75" customHeight="1">
      <c r="C462" s="165"/>
      <c r="D462" s="165"/>
      <c r="E462" s="165"/>
    </row>
    <row r="463" s="161" customFormat="1" ht="15.75" customHeight="1">
      <c r="C463" s="165"/>
      <c r="D463" s="165"/>
      <c r="E463" s="165"/>
    </row>
    <row r="464" s="161" customFormat="1" ht="15.75" customHeight="1">
      <c r="C464" s="165"/>
      <c r="D464" s="165"/>
      <c r="E464" s="165"/>
    </row>
    <row r="465" s="161" customFormat="1" ht="15.75" customHeight="1">
      <c r="C465" s="165"/>
      <c r="D465" s="165"/>
      <c r="E465" s="165"/>
    </row>
    <row r="466" s="161" customFormat="1" ht="15.75" customHeight="1">
      <c r="C466" s="165"/>
      <c r="D466" s="165"/>
      <c r="E466" s="165"/>
    </row>
    <row r="467" s="161" customFormat="1" ht="15.75" customHeight="1">
      <c r="C467" s="165"/>
      <c r="D467" s="165"/>
      <c r="E467" s="165"/>
    </row>
    <row r="468" s="161" customFormat="1" ht="15.75" customHeight="1">
      <c r="C468" s="165"/>
      <c r="D468" s="165"/>
      <c r="E468" s="165"/>
    </row>
    <row r="469" s="161" customFormat="1" ht="15.75" customHeight="1">
      <c r="C469" s="165"/>
      <c r="D469" s="165"/>
      <c r="E469" s="165"/>
    </row>
    <row r="470" s="161" customFormat="1" ht="15.75" customHeight="1">
      <c r="C470" s="165"/>
      <c r="D470" s="165"/>
      <c r="E470" s="165"/>
    </row>
    <row r="471" s="161" customFormat="1" ht="15.75" customHeight="1">
      <c r="C471" s="165"/>
      <c r="D471" s="165"/>
      <c r="E471" s="165"/>
    </row>
    <row r="472" s="161" customFormat="1" ht="15.75" customHeight="1">
      <c r="C472" s="165"/>
      <c r="D472" s="165"/>
      <c r="E472" s="165"/>
    </row>
    <row r="473" s="161" customFormat="1" ht="15.75" customHeight="1">
      <c r="C473" s="165"/>
      <c r="D473" s="165"/>
      <c r="E473" s="165"/>
    </row>
    <row r="474" s="161" customFormat="1" ht="15.75" customHeight="1">
      <c r="C474" s="165"/>
      <c r="D474" s="165"/>
      <c r="E474" s="165"/>
    </row>
    <row r="475" s="161" customFormat="1" ht="15.75" customHeight="1">
      <c r="C475" s="165"/>
      <c r="D475" s="165"/>
      <c r="E475" s="165"/>
    </row>
    <row r="476" s="161" customFormat="1" ht="15.75" customHeight="1">
      <c r="C476" s="165"/>
      <c r="D476" s="165"/>
      <c r="E476" s="165"/>
    </row>
    <row r="477" s="161" customFormat="1" ht="15.75" customHeight="1">
      <c r="C477" s="165"/>
      <c r="D477" s="165"/>
      <c r="E477" s="165"/>
    </row>
    <row r="478" s="161" customFormat="1" ht="15.75" customHeight="1">
      <c r="C478" s="165"/>
      <c r="D478" s="165"/>
      <c r="E478" s="165"/>
    </row>
    <row r="479" s="161" customFormat="1" ht="15.75" customHeight="1">
      <c r="C479" s="165"/>
      <c r="D479" s="165"/>
      <c r="E479" s="165"/>
    </row>
    <row r="480" s="161" customFormat="1" ht="15.75" customHeight="1">
      <c r="C480" s="165"/>
      <c r="D480" s="165"/>
      <c r="E480" s="165"/>
    </row>
    <row r="481" s="161" customFormat="1" ht="15.75" customHeight="1">
      <c r="C481" s="165"/>
      <c r="D481" s="165"/>
      <c r="E481" s="165"/>
    </row>
    <row r="482" s="161" customFormat="1" ht="15.75" customHeight="1">
      <c r="C482" s="165"/>
      <c r="D482" s="165"/>
      <c r="E482" s="165"/>
    </row>
    <row r="483" s="161" customFormat="1" ht="15.75" customHeight="1">
      <c r="C483" s="165"/>
      <c r="D483" s="165"/>
      <c r="E483" s="165"/>
    </row>
    <row r="484" s="161" customFormat="1" ht="15.75" customHeight="1">
      <c r="C484" s="165"/>
      <c r="D484" s="165"/>
      <c r="E484" s="165"/>
    </row>
    <row r="485" s="161" customFormat="1" ht="15.75" customHeight="1">
      <c r="C485" s="165"/>
      <c r="D485" s="165"/>
      <c r="E485" s="165"/>
    </row>
    <row r="486" s="161" customFormat="1" ht="15.75" customHeight="1">
      <c r="C486" s="165"/>
      <c r="D486" s="165"/>
      <c r="E486" s="165"/>
    </row>
    <row r="487" s="161" customFormat="1" ht="15.75" customHeight="1">
      <c r="C487" s="165"/>
      <c r="D487" s="165"/>
      <c r="E487" s="165"/>
    </row>
    <row r="488" s="161" customFormat="1" ht="15.75" customHeight="1">
      <c r="C488" s="165"/>
      <c r="D488" s="165"/>
      <c r="E488" s="165"/>
    </row>
    <row r="489" s="161" customFormat="1" ht="15.75" customHeight="1">
      <c r="C489" s="165"/>
      <c r="D489" s="165"/>
      <c r="E489" s="165"/>
    </row>
    <row r="490" s="161" customFormat="1" ht="15.75" customHeight="1">
      <c r="C490" s="165"/>
      <c r="D490" s="165"/>
      <c r="E490" s="165"/>
    </row>
    <row r="491" s="161" customFormat="1" ht="15.75" customHeight="1">
      <c r="C491" s="165"/>
      <c r="D491" s="165"/>
      <c r="E491" s="165"/>
    </row>
    <row r="492" s="161" customFormat="1" ht="15.75" customHeight="1">
      <c r="C492" s="165"/>
      <c r="D492" s="165"/>
      <c r="E492" s="165"/>
    </row>
    <row r="493" s="161" customFormat="1" ht="15.75" customHeight="1">
      <c r="C493" s="165"/>
      <c r="D493" s="165"/>
      <c r="E493" s="165"/>
    </row>
    <row r="494" s="161" customFormat="1" ht="15.75" customHeight="1">
      <c r="C494" s="165"/>
      <c r="D494" s="165"/>
      <c r="E494" s="165"/>
    </row>
    <row r="495" s="161" customFormat="1" ht="15.75" customHeight="1">
      <c r="C495" s="165"/>
      <c r="D495" s="165"/>
      <c r="E495" s="165"/>
    </row>
    <row r="496" s="161" customFormat="1" ht="15.75" customHeight="1">
      <c r="C496" s="165"/>
      <c r="D496" s="165"/>
      <c r="E496" s="165"/>
    </row>
    <row r="497" s="161" customFormat="1" ht="15.75" customHeight="1">
      <c r="C497" s="165"/>
      <c r="D497" s="165"/>
      <c r="E497" s="165"/>
    </row>
    <row r="498" s="161" customFormat="1" ht="15.75" customHeight="1">
      <c r="C498" s="165"/>
      <c r="D498" s="165"/>
      <c r="E498" s="165"/>
    </row>
    <row r="499" s="161" customFormat="1" ht="15.75" customHeight="1">
      <c r="C499" s="165"/>
      <c r="D499" s="165"/>
      <c r="E499" s="165"/>
    </row>
    <row r="500" s="161" customFormat="1" ht="15.75" customHeight="1">
      <c r="C500" s="165"/>
      <c r="D500" s="165"/>
      <c r="E500" s="165"/>
    </row>
    <row r="501" s="161" customFormat="1" ht="15.75" customHeight="1">
      <c r="C501" s="165"/>
      <c r="D501" s="165"/>
      <c r="E501" s="165"/>
    </row>
    <row r="502" s="161" customFormat="1" ht="15.75" customHeight="1">
      <c r="C502" s="165"/>
      <c r="D502" s="165"/>
      <c r="E502" s="165"/>
    </row>
    <row r="503" s="161" customFormat="1" ht="15.75" customHeight="1">
      <c r="C503" s="165"/>
      <c r="D503" s="165"/>
      <c r="E503" s="165"/>
    </row>
    <row r="504" s="161" customFormat="1" ht="15.75" customHeight="1">
      <c r="C504" s="165"/>
      <c r="D504" s="165"/>
      <c r="E504" s="165"/>
    </row>
    <row r="505" s="161" customFormat="1" ht="15.75" customHeight="1">
      <c r="C505" s="165"/>
      <c r="D505" s="165"/>
      <c r="E505" s="165"/>
    </row>
    <row r="506" s="161" customFormat="1" ht="15.75" customHeight="1">
      <c r="C506" s="165"/>
      <c r="D506" s="165"/>
      <c r="E506" s="165"/>
    </row>
    <row r="507" s="161" customFormat="1" ht="15.75" customHeight="1">
      <c r="C507" s="165"/>
      <c r="D507" s="165"/>
      <c r="E507" s="165"/>
    </row>
    <row r="508" s="161" customFormat="1" ht="15.75" customHeight="1">
      <c r="C508" s="165"/>
      <c r="D508" s="165"/>
      <c r="E508" s="165"/>
    </row>
    <row r="509" s="161" customFormat="1" ht="15.75" customHeight="1">
      <c r="C509" s="165"/>
      <c r="D509" s="165"/>
      <c r="E509" s="165"/>
    </row>
    <row r="510" s="161" customFormat="1" ht="15.75" customHeight="1">
      <c r="C510" s="165"/>
      <c r="D510" s="165"/>
      <c r="E510" s="165"/>
    </row>
    <row r="511" s="161" customFormat="1" ht="15.75" customHeight="1">
      <c r="C511" s="165"/>
      <c r="D511" s="165"/>
      <c r="E511" s="165"/>
    </row>
    <row r="512" s="161" customFormat="1" ht="15.75" customHeight="1">
      <c r="C512" s="165"/>
      <c r="D512" s="165"/>
      <c r="E512" s="165"/>
    </row>
    <row r="513" s="161" customFormat="1" ht="15.75" customHeight="1">
      <c r="C513" s="165"/>
      <c r="D513" s="165"/>
      <c r="E513" s="165"/>
    </row>
    <row r="514" s="161" customFormat="1" ht="15.75" customHeight="1">
      <c r="C514" s="165"/>
      <c r="D514" s="165"/>
      <c r="E514" s="165"/>
    </row>
    <row r="515" s="161" customFormat="1" ht="15.75" customHeight="1">
      <c r="C515" s="165"/>
      <c r="D515" s="165"/>
      <c r="E515" s="165"/>
    </row>
    <row r="516" s="161" customFormat="1" ht="15.75" customHeight="1">
      <c r="C516" s="165"/>
      <c r="D516" s="165"/>
      <c r="E516" s="165"/>
    </row>
    <row r="517" s="161" customFormat="1" ht="15.75" customHeight="1">
      <c r="C517" s="165"/>
      <c r="D517" s="165"/>
      <c r="E517" s="165"/>
    </row>
    <row r="518" s="161" customFormat="1" ht="15.75" customHeight="1">
      <c r="C518" s="165"/>
      <c r="D518" s="165"/>
      <c r="E518" s="165"/>
    </row>
    <row r="519" s="161" customFormat="1" ht="15.75" customHeight="1">
      <c r="C519" s="165"/>
      <c r="D519" s="165"/>
      <c r="E519" s="165"/>
    </row>
    <row r="520" s="161" customFormat="1" ht="15.75" customHeight="1">
      <c r="C520" s="165"/>
      <c r="D520" s="165"/>
      <c r="E520" s="165"/>
    </row>
    <row r="521" s="161" customFormat="1" ht="15.75" customHeight="1">
      <c r="C521" s="165"/>
      <c r="D521" s="165"/>
      <c r="E521" s="165"/>
    </row>
    <row r="522" s="161" customFormat="1" ht="15.75" customHeight="1">
      <c r="C522" s="165"/>
      <c r="D522" s="165"/>
      <c r="E522" s="165"/>
    </row>
    <row r="523" s="161" customFormat="1" ht="15.75" customHeight="1">
      <c r="C523" s="165"/>
      <c r="D523" s="165"/>
      <c r="E523" s="165"/>
    </row>
    <row r="524" s="161" customFormat="1" ht="15.75" customHeight="1">
      <c r="C524" s="165"/>
      <c r="D524" s="165"/>
      <c r="E524" s="165"/>
    </row>
    <row r="525" s="161" customFormat="1" ht="15.75" customHeight="1">
      <c r="C525" s="165"/>
      <c r="D525" s="165"/>
      <c r="E525" s="165"/>
    </row>
    <row r="526" s="161" customFormat="1" ht="15.75" customHeight="1">
      <c r="C526" s="165"/>
      <c r="D526" s="165"/>
      <c r="E526" s="165"/>
    </row>
    <row r="527" s="161" customFormat="1" ht="15.75" customHeight="1">
      <c r="C527" s="165"/>
      <c r="D527" s="165"/>
      <c r="E527" s="165"/>
    </row>
    <row r="528" s="161" customFormat="1" ht="15.75" customHeight="1">
      <c r="C528" s="165"/>
      <c r="D528" s="165"/>
      <c r="E528" s="165"/>
    </row>
    <row r="529" s="161" customFormat="1" ht="15.75" customHeight="1">
      <c r="C529" s="165"/>
      <c r="D529" s="165"/>
      <c r="E529" s="165"/>
    </row>
    <row r="530" s="161" customFormat="1" ht="15.75" customHeight="1">
      <c r="C530" s="165"/>
      <c r="D530" s="165"/>
      <c r="E530" s="165"/>
    </row>
    <row r="531" s="161" customFormat="1" ht="15.75" customHeight="1">
      <c r="C531" s="165"/>
      <c r="D531" s="165"/>
      <c r="E531" s="165"/>
    </row>
    <row r="532" s="161" customFormat="1" ht="15.75" customHeight="1">
      <c r="C532" s="165"/>
      <c r="D532" s="165"/>
      <c r="E532" s="165"/>
    </row>
    <row r="533" s="161" customFormat="1" ht="15.75" customHeight="1">
      <c r="C533" s="165"/>
      <c r="D533" s="165"/>
      <c r="E533" s="165"/>
    </row>
    <row r="534" s="161" customFormat="1" ht="15.75" customHeight="1">
      <c r="C534" s="165"/>
      <c r="D534" s="165"/>
      <c r="E534" s="165"/>
    </row>
    <row r="535" s="161" customFormat="1" ht="15.75" customHeight="1">
      <c r="C535" s="165"/>
      <c r="D535" s="165"/>
      <c r="E535" s="165"/>
    </row>
    <row r="536" s="161" customFormat="1" ht="15.75" customHeight="1">
      <c r="C536" s="165"/>
      <c r="D536" s="165"/>
      <c r="E536" s="165"/>
    </row>
    <row r="537" s="161" customFormat="1" ht="15.75" customHeight="1">
      <c r="C537" s="165"/>
      <c r="D537" s="165"/>
      <c r="E537" s="165"/>
    </row>
    <row r="538" s="161" customFormat="1" ht="15.75" customHeight="1">
      <c r="C538" s="165"/>
      <c r="D538" s="165"/>
      <c r="E538" s="165"/>
    </row>
    <row r="539" s="161" customFormat="1" ht="15.75" customHeight="1">
      <c r="C539" s="165"/>
      <c r="D539" s="165"/>
      <c r="E539" s="165"/>
    </row>
    <row r="540" s="161" customFormat="1" ht="15.75" customHeight="1">
      <c r="C540" s="165"/>
      <c r="D540" s="165"/>
      <c r="E540" s="165"/>
    </row>
    <row r="541" s="161" customFormat="1" ht="15.75" customHeight="1">
      <c r="C541" s="165"/>
      <c r="D541" s="165"/>
      <c r="E541" s="165"/>
    </row>
    <row r="542" s="161" customFormat="1" ht="15.75" customHeight="1">
      <c r="C542" s="165"/>
      <c r="D542" s="165"/>
      <c r="E542" s="165"/>
    </row>
    <row r="543" s="161" customFormat="1" ht="15.75" customHeight="1">
      <c r="C543" s="165"/>
      <c r="D543" s="165"/>
      <c r="E543" s="165"/>
    </row>
    <row r="544" s="161" customFormat="1" ht="15.75" customHeight="1">
      <c r="C544" s="165"/>
      <c r="D544" s="165"/>
      <c r="E544" s="165"/>
    </row>
    <row r="545" s="161" customFormat="1" ht="15.75" customHeight="1">
      <c r="C545" s="165"/>
      <c r="D545" s="165"/>
      <c r="E545" s="165"/>
    </row>
    <row r="546" s="161" customFormat="1" ht="15.75" customHeight="1">
      <c r="C546" s="165"/>
      <c r="D546" s="165"/>
      <c r="E546" s="165"/>
    </row>
    <row r="547" s="161" customFormat="1" ht="15.75" customHeight="1">
      <c r="C547" s="165"/>
      <c r="D547" s="165"/>
      <c r="E547" s="165"/>
    </row>
    <row r="548" s="161" customFormat="1" ht="15.75" customHeight="1">
      <c r="C548" s="165"/>
      <c r="D548" s="165"/>
      <c r="E548" s="165"/>
    </row>
    <row r="549" s="161" customFormat="1" ht="15.75" customHeight="1">
      <c r="C549" s="165"/>
      <c r="D549" s="165"/>
      <c r="E549" s="165"/>
    </row>
    <row r="550" s="161" customFormat="1" ht="15.75" customHeight="1">
      <c r="C550" s="165"/>
      <c r="D550" s="165"/>
      <c r="E550" s="165"/>
    </row>
    <row r="551" s="161" customFormat="1" ht="15.75" customHeight="1">
      <c r="C551" s="165"/>
      <c r="D551" s="165"/>
      <c r="E551" s="165"/>
    </row>
    <row r="552" s="161" customFormat="1" ht="15.75" customHeight="1">
      <c r="C552" s="165"/>
      <c r="D552" s="165"/>
      <c r="E552" s="165"/>
    </row>
    <row r="553" s="161" customFormat="1" ht="15.75" customHeight="1">
      <c r="C553" s="165"/>
      <c r="D553" s="165"/>
      <c r="E553" s="165"/>
    </row>
    <row r="554" s="161" customFormat="1" ht="15.75" customHeight="1">
      <c r="C554" s="165"/>
      <c r="D554" s="165"/>
      <c r="E554" s="165"/>
    </row>
    <row r="555" s="161" customFormat="1" ht="15.75" customHeight="1">
      <c r="C555" s="165"/>
      <c r="D555" s="165"/>
      <c r="E555" s="165"/>
    </row>
    <row r="556" s="161" customFormat="1" ht="15.75" customHeight="1">
      <c r="C556" s="165"/>
      <c r="D556" s="165"/>
      <c r="E556" s="165"/>
    </row>
    <row r="557" s="161" customFormat="1" ht="15.75" customHeight="1">
      <c r="C557" s="165"/>
      <c r="D557" s="165"/>
      <c r="E557" s="165"/>
    </row>
  </sheetData>
  <mergeCells count="3">
    <mergeCell ref="A1:B1"/>
    <mergeCell ref="A2:F2"/>
    <mergeCell ref="A3:B3"/>
  </mergeCells>
  <printOptions headings="0" gridLines="0"/>
  <pageMargins left="0.59027799999999997" right="0.59027799999999997" top="0.78680600000000001" bottom="0.59027799999999997" header="0.314583" footer="0.39305599999999996"/>
  <pageSetup paperSize="9" scale="92" firstPageNumber="38" fitToWidth="1" fitToHeight="1" pageOrder="downThenOver" orientation="portrait" usePrinterDefaults="1" blackAndWhite="0" draft="0" cellComments="none" useFirstPageNumber="1" errors="displayed" horizontalDpi="600" verticalDpi="600" copies="1"/>
  <headerFooter>
    <oddFooter>&amp;C&amp;"Times New Roman"&amp;12— &amp;P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sheetPr>
    <outlinePr applyStyles="0" summaryBelow="1" summaryRight="1" showOutlineSymbols="1"/>
    <pageSetUpPr autoPageBreaks="1" fitToPage="1"/>
  </sheetPr>
  <sheetViews>
    <sheetView zoomScale="100" workbookViewId="0">
      <selection activeCell="V12" activeCellId="0" sqref="V12"/>
    </sheetView>
  </sheetViews>
  <sheetFormatPr baseColWidth="8" defaultColWidth="9" defaultRowHeight="15.75" customHeight="1"/>
  <cols>
    <col customWidth="1" min="1" max="1" style="179" width="10.75"/>
    <col customWidth="1" min="2" max="5" style="179" width="9.875"/>
    <col customWidth="1" min="6" max="7" style="179" width="8.75"/>
    <col customWidth="1" min="8" max="8" style="180" width="8.75"/>
    <col customWidth="1" min="9" max="11" style="179" width="9.875"/>
    <col customWidth="1" min="12" max="12" style="179" width="7.625"/>
    <col customWidth="1" min="13" max="14" style="179" width="8.75"/>
    <col customWidth="1" min="15" max="15" style="179" width="9.875"/>
    <col customWidth="1" min="16" max="17" style="180" width="9.875"/>
    <col customWidth="1" min="18" max="19" style="180" width="8.75"/>
    <col customWidth="1" min="20" max="257" style="180" width="9"/>
  </cols>
  <sheetData>
    <row r="1" ht="19.5">
      <c r="A1" s="156" t="s">
        <v>821</v>
      </c>
      <c r="B1" s="157"/>
    </row>
    <row r="2" ht="24">
      <c r="A2" s="181" t="s">
        <v>822</v>
      </c>
      <c r="B2" s="181"/>
      <c r="C2" s="181"/>
      <c r="D2" s="181"/>
      <c r="E2" s="181"/>
      <c r="F2" s="181"/>
      <c r="G2" s="181"/>
      <c r="H2" s="181"/>
      <c r="I2" s="181"/>
      <c r="J2" s="181"/>
      <c r="K2" s="181"/>
      <c r="L2" s="181"/>
      <c r="M2" s="181"/>
      <c r="N2" s="181"/>
      <c r="O2" s="181"/>
      <c r="P2" s="181"/>
      <c r="Q2" s="181"/>
      <c r="R2" s="181"/>
      <c r="S2" s="181"/>
    </row>
    <row r="3" ht="13.5">
      <c r="A3" s="62"/>
      <c r="B3" s="62"/>
      <c r="C3" s="62"/>
      <c r="D3" s="62"/>
      <c r="E3" s="62"/>
      <c r="F3" s="62"/>
      <c r="G3" s="182"/>
      <c r="H3" s="182"/>
      <c r="I3" s="59"/>
      <c r="J3" s="59"/>
      <c r="K3" s="59"/>
      <c r="L3" s="59"/>
      <c r="M3" s="59"/>
      <c r="N3" s="59"/>
      <c r="O3" s="59"/>
      <c r="R3" s="182" t="s">
        <v>2</v>
      </c>
      <c r="S3" s="182"/>
    </row>
    <row r="4" ht="20" customHeight="1">
      <c r="A4" s="108" t="s">
        <v>823</v>
      </c>
      <c r="B4" s="183" t="s">
        <v>824</v>
      </c>
      <c r="C4" s="183"/>
      <c r="D4" s="183"/>
      <c r="E4" s="183"/>
      <c r="F4" s="183"/>
      <c r="G4" s="183"/>
      <c r="H4" s="183" t="s">
        <v>825</v>
      </c>
      <c r="I4" s="183"/>
      <c r="J4" s="183"/>
      <c r="K4" s="183"/>
      <c r="L4" s="183"/>
      <c r="M4" s="183"/>
      <c r="N4" s="183" t="s">
        <v>826</v>
      </c>
      <c r="O4" s="183"/>
      <c r="P4" s="183"/>
      <c r="Q4" s="183"/>
      <c r="R4" s="183"/>
      <c r="S4" s="183"/>
    </row>
    <row r="5" ht="20" customHeight="1">
      <c r="A5" s="108"/>
      <c r="B5" s="108" t="s">
        <v>827</v>
      </c>
      <c r="C5" s="108"/>
      <c r="D5" s="183" t="s">
        <v>623</v>
      </c>
      <c r="E5" s="183"/>
      <c r="F5" s="183" t="s">
        <v>125</v>
      </c>
      <c r="G5" s="183"/>
      <c r="H5" s="108" t="s">
        <v>827</v>
      </c>
      <c r="I5" s="108"/>
      <c r="J5" s="183" t="s">
        <v>623</v>
      </c>
      <c r="K5" s="183"/>
      <c r="L5" s="183" t="s">
        <v>125</v>
      </c>
      <c r="M5" s="183"/>
      <c r="N5" s="108" t="s">
        <v>827</v>
      </c>
      <c r="O5" s="108"/>
      <c r="P5" s="183" t="s">
        <v>623</v>
      </c>
      <c r="Q5" s="183"/>
      <c r="R5" s="183" t="s">
        <v>125</v>
      </c>
      <c r="S5" s="183"/>
    </row>
    <row r="6" ht="20" customHeight="1">
      <c r="A6" s="108"/>
      <c r="B6" s="108" t="s">
        <v>828</v>
      </c>
      <c r="C6" s="108" t="s">
        <v>829</v>
      </c>
      <c r="D6" s="108" t="s">
        <v>828</v>
      </c>
      <c r="E6" s="108" t="s">
        <v>829</v>
      </c>
      <c r="F6" s="108" t="s">
        <v>828</v>
      </c>
      <c r="G6" s="108" t="s">
        <v>829</v>
      </c>
      <c r="H6" s="108" t="s">
        <v>828</v>
      </c>
      <c r="I6" s="108" t="s">
        <v>829</v>
      </c>
      <c r="J6" s="108" t="s">
        <v>828</v>
      </c>
      <c r="K6" s="108" t="s">
        <v>829</v>
      </c>
      <c r="L6" s="108" t="s">
        <v>828</v>
      </c>
      <c r="M6" s="108" t="s">
        <v>829</v>
      </c>
      <c r="N6" s="108" t="s">
        <v>828</v>
      </c>
      <c r="O6" s="108" t="s">
        <v>829</v>
      </c>
      <c r="P6" s="108" t="s">
        <v>828</v>
      </c>
      <c r="Q6" s="108" t="s">
        <v>829</v>
      </c>
      <c r="R6" s="108" t="s">
        <v>828</v>
      </c>
      <c r="S6" s="108" t="s">
        <v>829</v>
      </c>
    </row>
    <row r="7" ht="28" customHeight="1">
      <c r="A7" s="110" t="s">
        <v>830</v>
      </c>
      <c r="B7" s="184">
        <f>XFD7+XFD7</f>
        <v>1926631.6699999999</v>
      </c>
      <c r="C7" s="184">
        <f>#REF!+#REF!</f>
        <v>2074282</v>
      </c>
      <c r="D7" s="184">
        <f>#REF!+#REF!</f>
        <v>2229446.2000000002</v>
      </c>
      <c r="E7" s="184">
        <f>#REF!+#REF!</f>
        <v>2364122</v>
      </c>
      <c r="F7" s="184">
        <f>#REF!+#REF!</f>
        <v>302814.52999999997</v>
      </c>
      <c r="G7" s="184">
        <f>#REF!+#REF!</f>
        <v>289840</v>
      </c>
      <c r="H7" s="184">
        <f>SUM(XFD8:XFD11)</f>
        <v>971459.19999999995</v>
      </c>
      <c r="I7" s="184">
        <f>SUM(#REF!)</f>
        <v>1052609</v>
      </c>
      <c r="J7" s="185">
        <f>SUM(#REF!)</f>
        <v>1033886.2</v>
      </c>
      <c r="K7" s="185">
        <f>SUM(#REF!)</f>
        <v>1159971</v>
      </c>
      <c r="L7" s="185">
        <f>SUM(#REF!)</f>
        <v>62426.999999999971</v>
      </c>
      <c r="M7" s="185">
        <f>SUM(#REF!)</f>
        <v>107362</v>
      </c>
      <c r="N7" s="112">
        <f>SUM(#REF!)</f>
        <v>955172.46999999997</v>
      </c>
      <c r="O7" s="112">
        <v>1021673</v>
      </c>
      <c r="P7" s="185">
        <f>SUM(XFD8:XFD11)</f>
        <v>1195560</v>
      </c>
      <c r="Q7" s="185">
        <f>SUM(#REF!)</f>
        <v>1204151</v>
      </c>
      <c r="R7" s="185">
        <f>SUM(#REF!)</f>
        <v>240387.53</v>
      </c>
      <c r="S7" s="185">
        <f>SUM(#REF!)</f>
        <v>182478</v>
      </c>
    </row>
    <row r="8" ht="28" customHeight="1">
      <c r="A8" s="19" t="s">
        <v>831</v>
      </c>
      <c r="B8" s="124">
        <f>#REF!+#REF!</f>
        <v>770163.09999999998</v>
      </c>
      <c r="C8" s="124">
        <f>#REF!+#REF!</f>
        <v>770164</v>
      </c>
      <c r="D8" s="124">
        <f>#REF!+#REF!</f>
        <v>816060.09999999998</v>
      </c>
      <c r="E8" s="124">
        <f>#REF!+#REF!</f>
        <v>850954</v>
      </c>
      <c r="F8" s="124">
        <f>#REF!+#REF!</f>
        <v>45897</v>
      </c>
      <c r="G8" s="124">
        <f>#REF!+#REF!</f>
        <v>80790</v>
      </c>
      <c r="H8" s="186">
        <v>223631.10000000001</v>
      </c>
      <c r="I8" s="124">
        <v>223632</v>
      </c>
      <c r="J8" s="187">
        <v>216991.10000000001</v>
      </c>
      <c r="K8" s="187">
        <v>250382</v>
      </c>
      <c r="L8" s="187">
        <f t="shared" ref="L8:L11" si="118">XFD8-XFD8</f>
        <v>-6640</v>
      </c>
      <c r="M8" s="187">
        <f t="shared" ref="M8:M11" si="119">XFD8-XFD8</f>
        <v>26750</v>
      </c>
      <c r="N8" s="186">
        <v>546532</v>
      </c>
      <c r="O8" s="125">
        <v>546532</v>
      </c>
      <c r="P8" s="187">
        <v>599069</v>
      </c>
      <c r="Q8" s="187">
        <v>600572</v>
      </c>
      <c r="R8" s="187">
        <f t="shared" ref="R8:R11" si="120">XFD8-XFD8</f>
        <v>52537</v>
      </c>
      <c r="S8" s="187">
        <f t="shared" ref="S8:S11" si="121">XFD8-XFD8</f>
        <v>54040</v>
      </c>
    </row>
    <row r="9" ht="28" customHeight="1">
      <c r="A9" s="19" t="s">
        <v>832</v>
      </c>
      <c r="B9" s="124">
        <f>#REF!+#REF!</f>
        <v>279811.96999999997</v>
      </c>
      <c r="C9" s="124">
        <f>#REF!+#REF!</f>
        <v>323892</v>
      </c>
      <c r="D9" s="124">
        <f>#REF!+#REF!</f>
        <v>382108</v>
      </c>
      <c r="E9" s="124">
        <f>#REF!+#REF!</f>
        <v>413694</v>
      </c>
      <c r="F9" s="124">
        <f>#REF!+#REF!</f>
        <v>102296.03</v>
      </c>
      <c r="G9" s="124">
        <f>#REF!+#REF!</f>
        <v>89802</v>
      </c>
      <c r="H9" s="186">
        <v>186714.5</v>
      </c>
      <c r="I9" s="124">
        <v>210934</v>
      </c>
      <c r="J9" s="187">
        <v>201572</v>
      </c>
      <c r="K9" s="187">
        <v>231798</v>
      </c>
      <c r="L9" s="187">
        <f t="shared" si="118"/>
        <v>14857.5</v>
      </c>
      <c r="M9" s="187">
        <f t="shared" si="119"/>
        <v>20864</v>
      </c>
      <c r="N9" s="186">
        <v>93097.470000000001</v>
      </c>
      <c r="O9" s="124">
        <v>112958</v>
      </c>
      <c r="P9" s="187">
        <v>180536</v>
      </c>
      <c r="Q9" s="187">
        <v>181896</v>
      </c>
      <c r="R9" s="187">
        <f t="shared" si="120"/>
        <v>87438.529999999999</v>
      </c>
      <c r="S9" s="187">
        <f t="shared" si="121"/>
        <v>68938</v>
      </c>
    </row>
    <row r="10" ht="28" customHeight="1">
      <c r="A10" s="19" t="s">
        <v>833</v>
      </c>
      <c r="B10" s="124">
        <f>XFD10+XFD10</f>
        <v>422880.59999999998</v>
      </c>
      <c r="C10" s="124">
        <f>#REF!+#REF!</f>
        <v>470775</v>
      </c>
      <c r="D10" s="124">
        <f>#REF!+#REF!</f>
        <v>490507.09999999998</v>
      </c>
      <c r="E10" s="124">
        <f>#REF!+#REF!</f>
        <v>522539</v>
      </c>
      <c r="F10" s="124">
        <f>#REF!+#REF!</f>
        <v>67626.499999999971</v>
      </c>
      <c r="G10" s="124">
        <f>#REF!+#REF!</f>
        <v>51764</v>
      </c>
      <c r="H10" s="186">
        <v>238839.60000000001</v>
      </c>
      <c r="I10" s="124">
        <v>265175</v>
      </c>
      <c r="J10" s="187">
        <v>263694.09999999998</v>
      </c>
      <c r="K10" s="187">
        <v>289998</v>
      </c>
      <c r="L10" s="187">
        <f t="shared" si="118"/>
        <v>24854.499999999971</v>
      </c>
      <c r="M10" s="187">
        <f t="shared" si="119"/>
        <v>24823</v>
      </c>
      <c r="N10" s="186">
        <v>184041</v>
      </c>
      <c r="O10" s="124">
        <v>205600</v>
      </c>
      <c r="P10" s="187">
        <v>226813</v>
      </c>
      <c r="Q10" s="187">
        <v>232541</v>
      </c>
      <c r="R10" s="187">
        <f t="shared" si="120"/>
        <v>42772</v>
      </c>
      <c r="S10" s="187">
        <f t="shared" si="121"/>
        <v>26941</v>
      </c>
    </row>
    <row r="11" ht="28" customHeight="1">
      <c r="A11" s="19" t="s">
        <v>834</v>
      </c>
      <c r="B11" s="124">
        <f>#REF!+#REF!</f>
        <v>453776</v>
      </c>
      <c r="C11" s="124">
        <f>#REF!+#REF!</f>
        <v>509451</v>
      </c>
      <c r="D11" s="124">
        <f>#REF!+#REF!</f>
        <v>540771</v>
      </c>
      <c r="E11" s="124">
        <f>#REF!+#REF!</f>
        <v>576935</v>
      </c>
      <c r="F11" s="124">
        <f>#REF!+#REF!</f>
        <v>86995</v>
      </c>
      <c r="G11" s="124">
        <f>#REF!+#REF!</f>
        <v>67484</v>
      </c>
      <c r="H11" s="186">
        <v>322274</v>
      </c>
      <c r="I11" s="124">
        <v>352868</v>
      </c>
      <c r="J11" s="187">
        <v>351629</v>
      </c>
      <c r="K11" s="187">
        <v>387793</v>
      </c>
      <c r="L11" s="187">
        <f t="shared" si="118"/>
        <v>29355</v>
      </c>
      <c r="M11" s="187">
        <f t="shared" si="119"/>
        <v>34925</v>
      </c>
      <c r="N11" s="186">
        <v>131502</v>
      </c>
      <c r="O11" s="124">
        <v>156583</v>
      </c>
      <c r="P11" s="187">
        <v>189142</v>
      </c>
      <c r="Q11" s="187">
        <v>189142</v>
      </c>
      <c r="R11" s="187">
        <f t="shared" si="120"/>
        <v>57640</v>
      </c>
      <c r="S11" s="187">
        <f t="shared" si="121"/>
        <v>32559</v>
      </c>
    </row>
    <row r="12" ht="146" customHeight="1">
      <c r="A12" s="188" t="s">
        <v>835</v>
      </c>
      <c r="B12" s="189"/>
      <c r="C12" s="189"/>
      <c r="D12" s="189"/>
      <c r="E12" s="189"/>
      <c r="F12" s="189"/>
      <c r="G12" s="189"/>
      <c r="H12" s="189"/>
      <c r="I12" s="189"/>
      <c r="J12" s="189"/>
      <c r="K12" s="189"/>
      <c r="L12" s="189"/>
      <c r="M12" s="189"/>
      <c r="N12" s="189"/>
      <c r="O12" s="189"/>
      <c r="P12" s="189"/>
      <c r="Q12" s="189"/>
      <c r="R12" s="189"/>
      <c r="S12" s="189"/>
    </row>
    <row r="13" ht="13.5">
      <c r="A13" s="59"/>
      <c r="B13" s="59"/>
      <c r="C13" s="59"/>
      <c r="D13" s="59"/>
      <c r="E13" s="59"/>
      <c r="F13" s="59"/>
      <c r="G13" s="59"/>
      <c r="I13" s="59"/>
      <c r="J13" s="59"/>
      <c r="K13" s="59"/>
      <c r="L13" s="59"/>
      <c r="M13" s="59"/>
      <c r="N13" s="59"/>
      <c r="O13" s="59"/>
    </row>
    <row r="14" ht="13.5">
      <c r="A14" s="59"/>
      <c r="B14" s="59"/>
      <c r="C14" s="59"/>
      <c r="D14" s="59"/>
      <c r="E14" s="59"/>
      <c r="F14" s="59"/>
      <c r="G14" s="59"/>
      <c r="I14" s="59"/>
      <c r="J14" s="59"/>
      <c r="K14" s="59"/>
      <c r="L14" s="59"/>
      <c r="M14" s="59"/>
      <c r="N14" s="59"/>
      <c r="O14" s="59"/>
    </row>
    <row r="15" ht="13.5">
      <c r="A15" s="59"/>
      <c r="B15" s="59"/>
      <c r="C15" s="59"/>
      <c r="D15" s="59"/>
      <c r="E15" s="59"/>
      <c r="F15" s="59"/>
      <c r="G15" s="59"/>
      <c r="I15" s="59"/>
      <c r="J15" s="59"/>
      <c r="K15" s="59"/>
      <c r="L15" s="59"/>
      <c r="M15" s="59"/>
      <c r="N15" s="59"/>
      <c r="O15" s="59"/>
    </row>
    <row r="16" ht="13.5">
      <c r="A16" s="59"/>
      <c r="B16" s="59"/>
      <c r="C16" s="59"/>
      <c r="D16" s="59"/>
      <c r="E16" s="59"/>
      <c r="F16" s="59"/>
      <c r="G16" s="59"/>
      <c r="I16" s="59"/>
      <c r="J16" s="59"/>
      <c r="K16" s="59"/>
      <c r="L16" s="59"/>
      <c r="M16" s="59"/>
      <c r="N16" s="59"/>
      <c r="O16" s="59"/>
    </row>
    <row r="17" ht="13.5">
      <c r="A17" s="59"/>
      <c r="B17" s="59"/>
      <c r="C17" s="59"/>
      <c r="D17" s="59"/>
      <c r="E17" s="59"/>
      <c r="F17" s="59"/>
      <c r="G17" s="59"/>
      <c r="I17" s="59"/>
      <c r="J17" s="59"/>
      <c r="K17" s="59"/>
      <c r="L17" s="59"/>
      <c r="M17" s="59"/>
      <c r="N17" s="59"/>
      <c r="O17" s="59"/>
    </row>
    <row r="18" ht="13.5">
      <c r="A18" s="59"/>
      <c r="B18" s="59"/>
      <c r="C18" s="59"/>
      <c r="D18" s="59"/>
      <c r="E18" s="59"/>
      <c r="F18" s="59"/>
      <c r="G18" s="59"/>
      <c r="I18" s="59"/>
      <c r="J18" s="59"/>
      <c r="K18" s="59"/>
      <c r="L18" s="59"/>
      <c r="M18" s="59"/>
      <c r="N18" s="59"/>
      <c r="O18" s="59"/>
    </row>
    <row r="19" ht="13.5">
      <c r="A19" s="59"/>
      <c r="B19" s="59"/>
      <c r="C19" s="59"/>
      <c r="D19" s="59"/>
      <c r="E19" s="59"/>
      <c r="F19" s="59"/>
      <c r="G19" s="59"/>
      <c r="I19" s="59"/>
      <c r="J19" s="59"/>
      <c r="K19" s="59"/>
      <c r="L19" s="59"/>
      <c r="M19" s="59"/>
      <c r="N19" s="59"/>
      <c r="O19" s="59"/>
    </row>
    <row r="20" ht="13.5">
      <c r="A20" s="59"/>
      <c r="B20" s="59"/>
      <c r="C20" s="59"/>
      <c r="D20" s="59"/>
      <c r="E20" s="59"/>
      <c r="F20" s="59"/>
      <c r="G20" s="59"/>
      <c r="I20" s="59"/>
      <c r="J20" s="59"/>
      <c r="K20" s="59"/>
      <c r="L20" s="59"/>
      <c r="M20" s="59"/>
      <c r="N20" s="59"/>
      <c r="O20" s="59"/>
    </row>
    <row r="21" ht="13.5">
      <c r="A21" s="59"/>
      <c r="B21" s="59"/>
      <c r="C21" s="59"/>
      <c r="D21" s="59"/>
      <c r="E21" s="59"/>
      <c r="F21" s="59"/>
      <c r="G21" s="59"/>
      <c r="I21" s="59"/>
      <c r="J21" s="59"/>
      <c r="K21" s="59"/>
      <c r="L21" s="59"/>
      <c r="M21" s="59"/>
      <c r="N21" s="59"/>
      <c r="O21" s="59"/>
    </row>
    <row r="22" ht="13.5">
      <c r="A22" s="59"/>
      <c r="B22" s="59"/>
      <c r="C22" s="59"/>
      <c r="D22" s="59"/>
      <c r="E22" s="59"/>
      <c r="F22" s="59"/>
      <c r="G22" s="59"/>
      <c r="I22" s="59"/>
      <c r="J22" s="59"/>
      <c r="K22" s="59"/>
      <c r="L22" s="59"/>
      <c r="M22" s="59"/>
      <c r="N22" s="59"/>
      <c r="O22" s="59"/>
    </row>
    <row r="23" ht="13.5">
      <c r="A23" s="59"/>
      <c r="B23" s="59"/>
      <c r="C23" s="59"/>
      <c r="D23" s="59"/>
      <c r="E23" s="59"/>
      <c r="F23" s="59"/>
      <c r="G23" s="59"/>
      <c r="I23" s="59"/>
      <c r="J23" s="59"/>
      <c r="K23" s="59"/>
      <c r="L23" s="59"/>
      <c r="M23" s="59"/>
      <c r="N23" s="59"/>
      <c r="O23" s="59"/>
    </row>
    <row r="24" ht="13.5">
      <c r="A24" s="59"/>
      <c r="B24" s="59"/>
      <c r="C24" s="59"/>
      <c r="D24" s="59"/>
      <c r="E24" s="59"/>
      <c r="F24" s="59"/>
      <c r="G24" s="59"/>
      <c r="I24" s="59"/>
      <c r="J24" s="59"/>
      <c r="K24" s="59"/>
      <c r="L24" s="59"/>
      <c r="M24" s="59"/>
      <c r="N24" s="59"/>
      <c r="O24" s="59"/>
    </row>
    <row r="25" ht="13.5">
      <c r="A25" s="59"/>
      <c r="B25" s="59"/>
      <c r="C25" s="59"/>
      <c r="D25" s="59"/>
      <c r="E25" s="59"/>
      <c r="F25" s="59"/>
      <c r="G25" s="59"/>
      <c r="I25" s="59"/>
      <c r="J25" s="59"/>
      <c r="K25" s="59"/>
      <c r="L25" s="59"/>
      <c r="M25" s="59"/>
      <c r="N25" s="59"/>
      <c r="O25" s="59"/>
    </row>
    <row r="26" ht="13.5">
      <c r="A26" s="59"/>
      <c r="B26" s="59"/>
      <c r="C26" s="59"/>
      <c r="D26" s="59"/>
      <c r="E26" s="59"/>
      <c r="F26" s="59"/>
      <c r="G26" s="59"/>
      <c r="I26" s="59"/>
      <c r="J26" s="59"/>
      <c r="K26" s="59"/>
      <c r="L26" s="59"/>
      <c r="M26" s="59"/>
      <c r="N26" s="59"/>
      <c r="O26" s="59"/>
    </row>
    <row r="27" ht="13.5">
      <c r="A27" s="59"/>
      <c r="B27" s="59"/>
      <c r="C27" s="59"/>
      <c r="D27" s="59"/>
      <c r="E27" s="59"/>
      <c r="F27" s="59"/>
      <c r="G27" s="59"/>
      <c r="I27" s="59"/>
      <c r="J27" s="59"/>
      <c r="K27" s="59"/>
      <c r="L27" s="59"/>
      <c r="M27" s="59"/>
      <c r="N27" s="59"/>
      <c r="O27" s="59"/>
    </row>
    <row r="28" ht="13.5">
      <c r="A28" s="59"/>
      <c r="B28" s="59"/>
      <c r="C28" s="59"/>
      <c r="D28" s="59"/>
      <c r="E28" s="59"/>
      <c r="F28" s="59"/>
      <c r="G28" s="59"/>
      <c r="I28" s="59"/>
      <c r="J28" s="59"/>
      <c r="K28" s="59"/>
      <c r="L28" s="59"/>
      <c r="M28" s="59"/>
      <c r="N28" s="59"/>
      <c r="O28" s="59"/>
    </row>
    <row r="29" ht="13.5">
      <c r="A29" s="59"/>
      <c r="B29" s="59"/>
      <c r="C29" s="59"/>
      <c r="D29" s="59"/>
      <c r="E29" s="59"/>
      <c r="F29" s="59"/>
      <c r="G29" s="59"/>
      <c r="I29" s="59"/>
      <c r="J29" s="59"/>
      <c r="K29" s="59"/>
      <c r="L29" s="59"/>
      <c r="M29" s="59"/>
      <c r="N29" s="59"/>
      <c r="O29" s="59"/>
    </row>
    <row r="30" ht="13.5">
      <c r="A30" s="59"/>
      <c r="B30" s="59"/>
      <c r="C30" s="59"/>
      <c r="D30" s="59"/>
      <c r="E30" s="59"/>
      <c r="F30" s="59"/>
      <c r="G30" s="59"/>
      <c r="I30" s="59"/>
      <c r="J30" s="59"/>
      <c r="K30" s="59"/>
      <c r="L30" s="59"/>
      <c r="M30" s="59"/>
      <c r="N30" s="59"/>
      <c r="O30" s="59"/>
    </row>
    <row r="31" ht="13.5">
      <c r="A31" s="59"/>
      <c r="B31" s="59"/>
      <c r="C31" s="59"/>
      <c r="D31" s="59"/>
      <c r="E31" s="59"/>
      <c r="F31" s="59"/>
      <c r="G31" s="59"/>
      <c r="I31" s="59"/>
      <c r="J31" s="59"/>
      <c r="K31" s="59"/>
      <c r="L31" s="59"/>
      <c r="M31" s="59"/>
      <c r="N31" s="59"/>
      <c r="O31" s="59"/>
    </row>
    <row r="32" ht="13.5">
      <c r="A32" s="59"/>
      <c r="B32" s="59"/>
      <c r="C32" s="59"/>
      <c r="D32" s="59"/>
      <c r="E32" s="59"/>
      <c r="F32" s="59"/>
      <c r="G32" s="59"/>
      <c r="I32" s="59"/>
      <c r="J32" s="59"/>
      <c r="K32" s="59"/>
      <c r="L32" s="59"/>
      <c r="M32" s="59"/>
      <c r="N32" s="59"/>
      <c r="O32" s="59"/>
    </row>
    <row r="33" ht="13.5">
      <c r="A33" s="59"/>
      <c r="B33" s="59"/>
      <c r="C33" s="59"/>
      <c r="D33" s="59"/>
      <c r="E33" s="59"/>
      <c r="F33" s="59"/>
      <c r="G33" s="59"/>
      <c r="I33" s="59"/>
      <c r="J33" s="59"/>
      <c r="K33" s="59"/>
      <c r="L33" s="59"/>
      <c r="M33" s="59"/>
      <c r="N33" s="59"/>
      <c r="O33" s="59"/>
    </row>
    <row r="34" ht="13.5">
      <c r="A34" s="59"/>
      <c r="B34" s="59"/>
      <c r="C34" s="59"/>
      <c r="D34" s="59"/>
      <c r="E34" s="59"/>
      <c r="F34" s="59"/>
      <c r="G34" s="59"/>
      <c r="I34" s="59"/>
      <c r="J34" s="59"/>
      <c r="K34" s="59"/>
      <c r="L34" s="59"/>
      <c r="M34" s="59"/>
      <c r="N34" s="59"/>
      <c r="O34" s="59"/>
    </row>
    <row r="35" ht="13.5">
      <c r="A35" s="59"/>
      <c r="B35" s="59"/>
      <c r="C35" s="59"/>
      <c r="D35" s="59"/>
      <c r="E35" s="59"/>
      <c r="F35" s="59"/>
      <c r="G35" s="59"/>
      <c r="I35" s="59"/>
      <c r="J35" s="59"/>
      <c r="K35" s="59"/>
      <c r="L35" s="59"/>
      <c r="M35" s="59"/>
      <c r="N35" s="59"/>
      <c r="O35" s="59"/>
    </row>
    <row r="36" ht="13.5">
      <c r="A36" s="59"/>
      <c r="B36" s="59"/>
      <c r="C36" s="59"/>
      <c r="D36" s="59"/>
      <c r="E36" s="59"/>
      <c r="F36" s="59"/>
      <c r="G36" s="59"/>
      <c r="I36" s="59"/>
      <c r="J36" s="59"/>
      <c r="K36" s="59"/>
      <c r="L36" s="59"/>
      <c r="M36" s="59"/>
      <c r="N36" s="59"/>
      <c r="O36" s="59"/>
    </row>
    <row r="37" ht="13.5">
      <c r="A37" s="59"/>
      <c r="B37" s="59"/>
      <c r="C37" s="59"/>
      <c r="D37" s="59"/>
      <c r="E37" s="59"/>
      <c r="F37" s="59"/>
      <c r="G37" s="59"/>
      <c r="I37" s="59"/>
      <c r="J37" s="59"/>
      <c r="K37" s="59"/>
      <c r="L37" s="59"/>
      <c r="M37" s="59"/>
      <c r="N37" s="59"/>
      <c r="O37" s="59"/>
    </row>
    <row r="38" ht="13.5">
      <c r="A38" s="59"/>
      <c r="B38" s="59"/>
      <c r="C38" s="59"/>
      <c r="D38" s="59"/>
      <c r="E38" s="59"/>
      <c r="F38" s="59"/>
      <c r="G38" s="59"/>
      <c r="I38" s="59"/>
      <c r="J38" s="59"/>
      <c r="K38" s="59"/>
      <c r="L38" s="59"/>
      <c r="M38" s="59"/>
      <c r="N38" s="59"/>
      <c r="O38" s="59"/>
    </row>
    <row r="39" ht="13.5">
      <c r="A39" s="59"/>
      <c r="B39" s="59"/>
      <c r="C39" s="59"/>
      <c r="D39" s="59"/>
      <c r="E39" s="59"/>
      <c r="F39" s="59"/>
      <c r="G39" s="59"/>
      <c r="I39" s="59"/>
      <c r="J39" s="59"/>
      <c r="K39" s="59"/>
      <c r="L39" s="59"/>
      <c r="M39" s="59"/>
      <c r="N39" s="59"/>
      <c r="O39" s="59"/>
    </row>
    <row r="40" ht="13.5">
      <c r="A40" s="59"/>
      <c r="B40" s="59"/>
      <c r="C40" s="59"/>
      <c r="D40" s="59"/>
      <c r="E40" s="59"/>
      <c r="F40" s="59"/>
      <c r="G40" s="59"/>
      <c r="I40" s="59"/>
      <c r="J40" s="59"/>
      <c r="K40" s="59"/>
      <c r="L40" s="59"/>
      <c r="M40" s="59"/>
      <c r="N40" s="59"/>
      <c r="O40" s="59"/>
    </row>
    <row r="41" ht="13.5">
      <c r="A41" s="59"/>
      <c r="B41" s="59"/>
      <c r="C41" s="59"/>
      <c r="D41" s="59"/>
      <c r="E41" s="59"/>
      <c r="F41" s="59"/>
      <c r="G41" s="59"/>
      <c r="I41" s="59"/>
      <c r="J41" s="59"/>
      <c r="K41" s="59"/>
      <c r="L41" s="59"/>
      <c r="M41" s="59"/>
      <c r="N41" s="59"/>
      <c r="O41" s="59"/>
    </row>
    <row r="42" ht="13.5">
      <c r="A42" s="59"/>
      <c r="B42" s="59"/>
      <c r="C42" s="59"/>
      <c r="D42" s="59"/>
      <c r="E42" s="59"/>
      <c r="F42" s="59"/>
      <c r="G42" s="59"/>
      <c r="I42" s="59"/>
      <c r="J42" s="59"/>
      <c r="K42" s="59"/>
      <c r="L42" s="59"/>
      <c r="M42" s="59"/>
      <c r="N42" s="59"/>
      <c r="O42" s="59"/>
    </row>
    <row r="43" ht="13.5">
      <c r="A43" s="59"/>
      <c r="B43" s="59"/>
      <c r="C43" s="59"/>
      <c r="D43" s="59"/>
      <c r="E43" s="59"/>
      <c r="F43" s="59"/>
      <c r="G43" s="59"/>
      <c r="I43" s="59"/>
      <c r="J43" s="59"/>
      <c r="K43" s="59"/>
      <c r="L43" s="59"/>
      <c r="M43" s="59"/>
      <c r="N43" s="59"/>
      <c r="O43" s="59"/>
    </row>
    <row r="44" ht="13.5">
      <c r="A44" s="59"/>
      <c r="B44" s="59"/>
      <c r="C44" s="59"/>
      <c r="D44" s="59"/>
      <c r="E44" s="59"/>
      <c r="F44" s="59"/>
      <c r="G44" s="59"/>
      <c r="I44" s="59"/>
      <c r="J44" s="59"/>
      <c r="K44" s="59"/>
      <c r="L44" s="59"/>
      <c r="M44" s="59"/>
      <c r="N44" s="59"/>
      <c r="O44" s="59"/>
    </row>
    <row r="45" ht="13.5">
      <c r="A45" s="59"/>
      <c r="B45" s="59"/>
      <c r="C45" s="59"/>
      <c r="D45" s="59"/>
      <c r="E45" s="59"/>
      <c r="F45" s="59"/>
      <c r="G45" s="59"/>
      <c r="I45" s="59"/>
      <c r="J45" s="59"/>
      <c r="K45" s="59"/>
      <c r="L45" s="59"/>
      <c r="M45" s="59"/>
      <c r="N45" s="59"/>
      <c r="O45" s="59"/>
    </row>
    <row r="46" ht="13.5">
      <c r="A46" s="59"/>
      <c r="B46" s="59"/>
      <c r="C46" s="59"/>
      <c r="D46" s="59"/>
      <c r="E46" s="59"/>
      <c r="F46" s="59"/>
      <c r="G46" s="59"/>
      <c r="I46" s="59"/>
      <c r="J46" s="59"/>
      <c r="K46" s="59"/>
      <c r="L46" s="59"/>
      <c r="M46" s="59"/>
      <c r="N46" s="59"/>
      <c r="O46" s="59"/>
    </row>
    <row r="47" ht="13.5">
      <c r="A47" s="59"/>
      <c r="B47" s="59"/>
      <c r="C47" s="59"/>
      <c r="D47" s="59"/>
      <c r="E47" s="59"/>
      <c r="F47" s="59"/>
      <c r="G47" s="59"/>
      <c r="I47" s="59"/>
      <c r="J47" s="59"/>
      <c r="K47" s="59"/>
      <c r="L47" s="59"/>
      <c r="M47" s="59"/>
      <c r="N47" s="59"/>
      <c r="O47" s="59"/>
    </row>
    <row r="48" ht="13.5">
      <c r="A48" s="59"/>
      <c r="B48" s="59"/>
      <c r="C48" s="59"/>
      <c r="D48" s="59"/>
      <c r="E48" s="59"/>
      <c r="F48" s="59"/>
      <c r="G48" s="59"/>
      <c r="I48" s="59"/>
      <c r="J48" s="59"/>
      <c r="K48" s="59"/>
      <c r="L48" s="59"/>
      <c r="M48" s="59"/>
      <c r="N48" s="59"/>
      <c r="O48" s="59"/>
    </row>
    <row r="49" ht="13.5">
      <c r="A49" s="59"/>
      <c r="B49" s="59"/>
      <c r="C49" s="59"/>
      <c r="D49" s="59"/>
      <c r="E49" s="59"/>
      <c r="F49" s="59"/>
      <c r="G49" s="59"/>
      <c r="I49" s="59"/>
      <c r="J49" s="59"/>
      <c r="K49" s="59"/>
      <c r="L49" s="59"/>
      <c r="M49" s="59"/>
      <c r="N49" s="59"/>
      <c r="O49" s="59"/>
    </row>
    <row r="50" ht="13.5">
      <c r="A50" s="59"/>
      <c r="B50" s="59"/>
      <c r="C50" s="59"/>
      <c r="D50" s="59"/>
      <c r="E50" s="59"/>
      <c r="F50" s="59"/>
      <c r="G50" s="59"/>
      <c r="I50" s="59"/>
      <c r="J50" s="59"/>
      <c r="K50" s="59"/>
      <c r="L50" s="59"/>
      <c r="M50" s="59"/>
      <c r="N50" s="59"/>
      <c r="O50" s="59"/>
    </row>
    <row r="51" ht="13.5">
      <c r="A51" s="59"/>
      <c r="B51" s="59"/>
      <c r="C51" s="59"/>
      <c r="D51" s="59"/>
      <c r="E51" s="59"/>
      <c r="F51" s="59"/>
      <c r="G51" s="59"/>
      <c r="I51" s="59"/>
      <c r="J51" s="59"/>
      <c r="K51" s="59"/>
      <c r="L51" s="59"/>
      <c r="M51" s="59"/>
      <c r="N51" s="59"/>
      <c r="O51" s="59"/>
    </row>
    <row r="52" ht="13.5">
      <c r="A52" s="59"/>
      <c r="B52" s="59"/>
      <c r="C52" s="59"/>
      <c r="D52" s="59"/>
      <c r="E52" s="59"/>
      <c r="F52" s="59"/>
      <c r="G52" s="59"/>
      <c r="I52" s="59"/>
      <c r="J52" s="59"/>
      <c r="K52" s="59"/>
      <c r="L52" s="59"/>
      <c r="M52" s="59"/>
      <c r="N52" s="59"/>
      <c r="O52" s="59"/>
    </row>
    <row r="53" ht="13.5">
      <c r="A53" s="59"/>
      <c r="B53" s="59"/>
      <c r="C53" s="59"/>
      <c r="D53" s="59"/>
      <c r="E53" s="59"/>
      <c r="F53" s="59"/>
      <c r="G53" s="59"/>
      <c r="I53" s="59"/>
      <c r="J53" s="59"/>
      <c r="K53" s="59"/>
      <c r="L53" s="59"/>
      <c r="M53" s="59"/>
      <c r="N53" s="59"/>
      <c r="O53" s="59"/>
    </row>
    <row r="54" ht="13.5">
      <c r="A54" s="59"/>
      <c r="B54" s="59"/>
      <c r="C54" s="59"/>
      <c r="D54" s="59"/>
      <c r="E54" s="59"/>
      <c r="F54" s="59"/>
      <c r="G54" s="59"/>
      <c r="I54" s="59"/>
      <c r="J54" s="59"/>
      <c r="K54" s="59"/>
      <c r="L54" s="59"/>
      <c r="M54" s="59"/>
      <c r="N54" s="59"/>
      <c r="O54" s="59"/>
    </row>
    <row r="55" ht="13.5">
      <c r="A55" s="59"/>
      <c r="B55" s="59"/>
      <c r="C55" s="59"/>
      <c r="D55" s="59"/>
      <c r="E55" s="59"/>
      <c r="F55" s="59"/>
      <c r="G55" s="59"/>
      <c r="I55" s="59"/>
      <c r="J55" s="59"/>
      <c r="K55" s="59"/>
      <c r="L55" s="59"/>
      <c r="M55" s="59"/>
      <c r="N55" s="59"/>
      <c r="O55" s="59"/>
    </row>
    <row r="56" ht="13.5">
      <c r="A56" s="59"/>
      <c r="B56" s="59"/>
      <c r="C56" s="59"/>
      <c r="D56" s="59"/>
      <c r="E56" s="59"/>
      <c r="F56" s="59"/>
      <c r="G56" s="59"/>
      <c r="I56" s="59"/>
      <c r="J56" s="59"/>
      <c r="K56" s="59"/>
      <c r="L56" s="59"/>
      <c r="M56" s="59"/>
      <c r="N56" s="59"/>
      <c r="O56" s="59"/>
    </row>
    <row r="57" ht="13.5">
      <c r="A57" s="59"/>
      <c r="B57" s="59"/>
      <c r="C57" s="59"/>
      <c r="D57" s="59"/>
      <c r="E57" s="59"/>
      <c r="F57" s="59"/>
      <c r="G57" s="59"/>
      <c r="I57" s="59"/>
      <c r="J57" s="59"/>
      <c r="K57" s="59"/>
      <c r="L57" s="59"/>
      <c r="M57" s="59"/>
      <c r="N57" s="59"/>
      <c r="O57" s="59"/>
    </row>
    <row r="58" ht="13.5">
      <c r="A58" s="59"/>
      <c r="B58" s="59"/>
      <c r="C58" s="59"/>
      <c r="D58" s="59"/>
      <c r="E58" s="59"/>
      <c r="F58" s="59"/>
      <c r="G58" s="59"/>
      <c r="I58" s="59"/>
      <c r="J58" s="59"/>
      <c r="K58" s="59"/>
      <c r="L58" s="59"/>
      <c r="M58" s="59"/>
      <c r="N58" s="59"/>
      <c r="O58" s="59"/>
    </row>
    <row r="59" ht="13.5">
      <c r="A59" s="59"/>
      <c r="B59" s="59"/>
      <c r="C59" s="59"/>
      <c r="D59" s="59"/>
      <c r="E59" s="59"/>
      <c r="F59" s="59"/>
      <c r="G59" s="59"/>
      <c r="I59" s="59"/>
      <c r="J59" s="59"/>
      <c r="K59" s="59"/>
      <c r="L59" s="59"/>
      <c r="M59" s="59"/>
      <c r="N59" s="59"/>
      <c r="O59" s="59"/>
    </row>
    <row r="60" ht="13.5">
      <c r="A60" s="59"/>
      <c r="B60" s="59"/>
      <c r="C60" s="59"/>
      <c r="D60" s="59"/>
      <c r="E60" s="59"/>
      <c r="F60" s="59"/>
      <c r="G60" s="59"/>
      <c r="I60" s="59"/>
      <c r="J60" s="59"/>
      <c r="K60" s="59"/>
      <c r="L60" s="59"/>
      <c r="M60" s="59"/>
      <c r="N60" s="59"/>
      <c r="O60" s="59"/>
    </row>
    <row r="61" ht="13.5">
      <c r="A61" s="59"/>
      <c r="B61" s="59"/>
      <c r="C61" s="59"/>
      <c r="D61" s="59"/>
      <c r="E61" s="59"/>
      <c r="F61" s="59"/>
      <c r="G61" s="59"/>
      <c r="I61" s="59"/>
      <c r="J61" s="59"/>
      <c r="K61" s="59"/>
      <c r="L61" s="59"/>
      <c r="M61" s="59"/>
      <c r="N61" s="59"/>
      <c r="O61" s="59"/>
    </row>
    <row r="62" ht="13.5">
      <c r="A62" s="59"/>
      <c r="B62" s="59"/>
      <c r="C62" s="59"/>
      <c r="D62" s="59"/>
      <c r="E62" s="59"/>
      <c r="F62" s="59"/>
      <c r="G62" s="59"/>
      <c r="I62" s="59"/>
      <c r="J62" s="59"/>
      <c r="K62" s="59"/>
      <c r="L62" s="59"/>
      <c r="M62" s="59"/>
      <c r="N62" s="59"/>
      <c r="O62" s="59"/>
    </row>
    <row r="63" ht="13.5">
      <c r="A63" s="59"/>
      <c r="B63" s="59"/>
      <c r="C63" s="59"/>
      <c r="D63" s="59"/>
      <c r="E63" s="59"/>
      <c r="F63" s="59"/>
      <c r="G63" s="59"/>
      <c r="I63" s="59"/>
      <c r="J63" s="59"/>
      <c r="K63" s="59"/>
      <c r="L63" s="59"/>
      <c r="M63" s="59"/>
      <c r="N63" s="59"/>
      <c r="O63" s="59"/>
    </row>
    <row r="64" ht="13.5">
      <c r="A64" s="59"/>
      <c r="B64" s="59"/>
      <c r="C64" s="59"/>
      <c r="D64" s="59"/>
      <c r="E64" s="59"/>
      <c r="F64" s="59"/>
      <c r="G64" s="59"/>
      <c r="I64" s="59"/>
      <c r="J64" s="59"/>
      <c r="K64" s="59"/>
      <c r="L64" s="59"/>
      <c r="M64" s="59"/>
      <c r="N64" s="59"/>
      <c r="O64" s="59"/>
    </row>
    <row r="65" ht="13.5">
      <c r="A65" s="59"/>
      <c r="B65" s="59"/>
      <c r="C65" s="59"/>
      <c r="D65" s="59"/>
      <c r="E65" s="59"/>
      <c r="F65" s="59"/>
      <c r="G65" s="59"/>
      <c r="I65" s="59"/>
      <c r="J65" s="59"/>
      <c r="K65" s="59"/>
      <c r="L65" s="59"/>
      <c r="M65" s="59"/>
      <c r="N65" s="59"/>
      <c r="O65" s="59"/>
    </row>
    <row r="66" ht="13.5">
      <c r="A66" s="59"/>
      <c r="B66" s="59"/>
      <c r="C66" s="59"/>
      <c r="D66" s="59"/>
      <c r="E66" s="59"/>
      <c r="F66" s="59"/>
      <c r="G66" s="59"/>
      <c r="I66" s="59"/>
      <c r="J66" s="59"/>
      <c r="K66" s="59"/>
      <c r="L66" s="59"/>
      <c r="M66" s="59"/>
      <c r="N66" s="59"/>
      <c r="O66" s="59"/>
    </row>
    <row r="67" ht="13.5">
      <c r="A67" s="59"/>
      <c r="B67" s="59"/>
      <c r="C67" s="59"/>
      <c r="D67" s="59"/>
      <c r="E67" s="59"/>
      <c r="F67" s="59"/>
      <c r="G67" s="59"/>
      <c r="I67" s="59"/>
      <c r="J67" s="59"/>
      <c r="K67" s="59"/>
      <c r="L67" s="59"/>
      <c r="M67" s="59"/>
      <c r="N67" s="59"/>
      <c r="O67" s="59"/>
    </row>
    <row r="68" ht="13.5">
      <c r="A68" s="59"/>
      <c r="B68" s="59"/>
      <c r="C68" s="59"/>
      <c r="D68" s="59"/>
      <c r="E68" s="59"/>
      <c r="F68" s="59"/>
      <c r="G68" s="59"/>
      <c r="I68" s="59"/>
      <c r="J68" s="59"/>
      <c r="K68" s="59"/>
      <c r="L68" s="59"/>
      <c r="M68" s="59"/>
      <c r="N68" s="59"/>
      <c r="O68" s="59"/>
    </row>
    <row r="69" ht="13.5">
      <c r="A69" s="59"/>
      <c r="B69" s="59"/>
      <c r="C69" s="59"/>
      <c r="D69" s="59"/>
      <c r="E69" s="59"/>
      <c r="F69" s="59"/>
      <c r="G69" s="59"/>
      <c r="I69" s="59"/>
      <c r="J69" s="59"/>
      <c r="K69" s="59"/>
      <c r="L69" s="59"/>
      <c r="M69" s="59"/>
      <c r="N69" s="59"/>
      <c r="O69" s="59"/>
    </row>
    <row r="70" ht="13.5">
      <c r="A70" s="59"/>
      <c r="B70" s="59"/>
      <c r="C70" s="59"/>
      <c r="D70" s="59"/>
      <c r="E70" s="59"/>
      <c r="F70" s="59"/>
      <c r="G70" s="59"/>
      <c r="I70" s="59"/>
      <c r="J70" s="59"/>
      <c r="K70" s="59"/>
      <c r="L70" s="59"/>
      <c r="M70" s="59"/>
      <c r="N70" s="59"/>
      <c r="O70" s="59"/>
    </row>
    <row r="71" ht="13.5">
      <c r="A71" s="59"/>
      <c r="B71" s="59"/>
      <c r="C71" s="59"/>
      <c r="D71" s="59"/>
      <c r="E71" s="59"/>
      <c r="F71" s="59"/>
      <c r="G71" s="59"/>
      <c r="I71" s="59"/>
      <c r="J71" s="59"/>
      <c r="K71" s="59"/>
      <c r="L71" s="59"/>
      <c r="M71" s="59"/>
      <c r="N71" s="59"/>
      <c r="O71" s="59"/>
    </row>
    <row r="72" ht="13.5">
      <c r="A72" s="59"/>
      <c r="B72" s="59"/>
      <c r="C72" s="59"/>
      <c r="D72" s="59"/>
      <c r="E72" s="59"/>
      <c r="F72" s="59"/>
      <c r="G72" s="59"/>
      <c r="I72" s="59"/>
      <c r="J72" s="59"/>
      <c r="K72" s="59"/>
      <c r="L72" s="59"/>
      <c r="M72" s="59"/>
      <c r="N72" s="59"/>
      <c r="O72" s="59"/>
    </row>
    <row r="73" ht="13.5">
      <c r="A73" s="59"/>
      <c r="B73" s="59"/>
      <c r="C73" s="59"/>
      <c r="D73" s="59"/>
      <c r="E73" s="59"/>
      <c r="F73" s="59"/>
      <c r="G73" s="59"/>
      <c r="I73" s="59"/>
      <c r="J73" s="59"/>
      <c r="K73" s="59"/>
      <c r="L73" s="59"/>
      <c r="M73" s="59"/>
      <c r="N73" s="59"/>
      <c r="O73" s="59"/>
    </row>
    <row r="74" ht="13.5">
      <c r="A74" s="59"/>
      <c r="B74" s="59"/>
      <c r="C74" s="59"/>
      <c r="D74" s="59"/>
      <c r="E74" s="59"/>
      <c r="F74" s="59"/>
      <c r="G74" s="59"/>
      <c r="I74" s="59"/>
      <c r="J74" s="59"/>
      <c r="K74" s="59"/>
      <c r="L74" s="59"/>
      <c r="M74" s="59"/>
      <c r="N74" s="59"/>
      <c r="O74" s="59"/>
    </row>
    <row r="75" ht="13.5">
      <c r="A75" s="59"/>
      <c r="B75" s="59"/>
      <c r="C75" s="59"/>
      <c r="D75" s="59"/>
      <c r="E75" s="59"/>
      <c r="F75" s="59"/>
      <c r="G75" s="59"/>
      <c r="I75" s="59"/>
      <c r="J75" s="59"/>
      <c r="K75" s="59"/>
      <c r="L75" s="59"/>
      <c r="M75" s="59"/>
      <c r="N75" s="59"/>
      <c r="O75" s="59"/>
    </row>
    <row r="76" ht="13.5">
      <c r="A76" s="59"/>
      <c r="B76" s="59"/>
      <c r="C76" s="59"/>
      <c r="D76" s="59"/>
      <c r="E76" s="59"/>
      <c r="F76" s="59"/>
      <c r="G76" s="59"/>
      <c r="I76" s="59"/>
      <c r="J76" s="59"/>
      <c r="K76" s="59"/>
      <c r="L76" s="59"/>
      <c r="M76" s="59"/>
      <c r="N76" s="59"/>
      <c r="O76" s="59"/>
    </row>
    <row r="77" ht="13.5">
      <c r="A77" s="59"/>
      <c r="B77" s="59"/>
      <c r="C77" s="59"/>
      <c r="D77" s="59"/>
      <c r="E77" s="59"/>
      <c r="F77" s="59"/>
      <c r="G77" s="59"/>
      <c r="I77" s="59"/>
      <c r="J77" s="59"/>
      <c r="K77" s="59"/>
      <c r="L77" s="59"/>
      <c r="M77" s="59"/>
      <c r="N77" s="59"/>
      <c r="O77" s="59"/>
    </row>
    <row r="78" ht="13.5">
      <c r="A78" s="59"/>
      <c r="B78" s="59"/>
      <c r="C78" s="59"/>
      <c r="D78" s="59"/>
      <c r="E78" s="59"/>
      <c r="F78" s="59"/>
      <c r="G78" s="59"/>
      <c r="I78" s="59"/>
      <c r="J78" s="59"/>
      <c r="K78" s="59"/>
      <c r="L78" s="59"/>
      <c r="M78" s="59"/>
      <c r="N78" s="59"/>
      <c r="O78" s="59"/>
    </row>
    <row r="79" ht="13.5">
      <c r="A79" s="59"/>
      <c r="B79" s="59"/>
      <c r="C79" s="59"/>
      <c r="D79" s="59"/>
      <c r="E79" s="59"/>
      <c r="F79" s="59"/>
      <c r="G79" s="59"/>
      <c r="I79" s="59"/>
      <c r="J79" s="59"/>
      <c r="K79" s="59"/>
      <c r="L79" s="59"/>
      <c r="M79" s="59"/>
      <c r="N79" s="59"/>
      <c r="O79" s="59"/>
    </row>
    <row r="80" ht="13.5">
      <c r="A80" s="59"/>
      <c r="B80" s="59"/>
      <c r="C80" s="59"/>
      <c r="D80" s="59"/>
      <c r="E80" s="59"/>
      <c r="F80" s="59"/>
      <c r="G80" s="59"/>
      <c r="I80" s="59"/>
      <c r="J80" s="59"/>
      <c r="K80" s="59"/>
      <c r="L80" s="59"/>
      <c r="M80" s="59"/>
      <c r="N80" s="59"/>
      <c r="O80" s="59"/>
    </row>
    <row r="81" ht="13.5">
      <c r="A81" s="59"/>
      <c r="B81" s="59"/>
      <c r="C81" s="59"/>
      <c r="D81" s="59"/>
      <c r="E81" s="59"/>
      <c r="F81" s="59"/>
      <c r="G81" s="59"/>
      <c r="I81" s="59"/>
      <c r="J81" s="59"/>
      <c r="K81" s="59"/>
      <c r="L81" s="59"/>
      <c r="M81" s="59"/>
      <c r="N81" s="59"/>
      <c r="O81" s="59"/>
    </row>
    <row r="82" ht="13.5">
      <c r="A82" s="59"/>
      <c r="B82" s="59"/>
      <c r="C82" s="59"/>
      <c r="D82" s="59"/>
      <c r="E82" s="59"/>
      <c r="F82" s="59"/>
      <c r="G82" s="59"/>
      <c r="I82" s="59"/>
      <c r="J82" s="59"/>
      <c r="K82" s="59"/>
      <c r="L82" s="59"/>
      <c r="M82" s="59"/>
      <c r="N82" s="59"/>
      <c r="O82" s="59"/>
    </row>
    <row r="83" ht="13.5">
      <c r="A83" s="59"/>
      <c r="B83" s="59"/>
      <c r="C83" s="59"/>
      <c r="D83" s="59"/>
      <c r="E83" s="59"/>
      <c r="F83" s="59"/>
      <c r="G83" s="59"/>
      <c r="I83" s="59"/>
      <c r="J83" s="59"/>
      <c r="K83" s="59"/>
      <c r="L83" s="59"/>
      <c r="M83" s="59"/>
      <c r="N83" s="59"/>
      <c r="O83" s="59"/>
    </row>
    <row r="84" ht="13.5">
      <c r="A84" s="59"/>
      <c r="B84" s="59"/>
      <c r="C84" s="59"/>
      <c r="D84" s="59"/>
      <c r="E84" s="59"/>
      <c r="F84" s="59"/>
      <c r="G84" s="59"/>
      <c r="I84" s="59"/>
      <c r="J84" s="59"/>
      <c r="K84" s="59"/>
      <c r="L84" s="59"/>
      <c r="M84" s="59"/>
      <c r="N84" s="59"/>
      <c r="O84" s="59"/>
    </row>
    <row r="85" ht="13.5">
      <c r="A85" s="59"/>
      <c r="B85" s="59"/>
      <c r="C85" s="59"/>
      <c r="D85" s="59"/>
      <c r="E85" s="59"/>
      <c r="F85" s="59"/>
      <c r="G85" s="59"/>
      <c r="I85" s="59"/>
      <c r="J85" s="59"/>
      <c r="K85" s="59"/>
      <c r="L85" s="59"/>
      <c r="M85" s="59"/>
      <c r="N85" s="59"/>
      <c r="O85" s="59"/>
    </row>
    <row r="86" ht="13.5">
      <c r="A86" s="59"/>
      <c r="B86" s="59"/>
      <c r="C86" s="59"/>
      <c r="D86" s="59"/>
      <c r="E86" s="59"/>
      <c r="F86" s="59"/>
      <c r="G86" s="59"/>
      <c r="I86" s="59"/>
      <c r="J86" s="59"/>
      <c r="K86" s="59"/>
      <c r="L86" s="59"/>
      <c r="M86" s="59"/>
      <c r="N86" s="59"/>
      <c r="O86" s="59"/>
    </row>
    <row r="87" ht="13.5">
      <c r="A87" s="59"/>
      <c r="B87" s="59"/>
      <c r="C87" s="59"/>
      <c r="D87" s="59"/>
      <c r="E87" s="59"/>
      <c r="F87" s="59"/>
      <c r="G87" s="59"/>
      <c r="I87" s="59"/>
      <c r="J87" s="59"/>
      <c r="K87" s="59"/>
      <c r="L87" s="59"/>
      <c r="M87" s="59"/>
      <c r="N87" s="59"/>
      <c r="O87" s="59"/>
    </row>
    <row r="88" ht="13.5">
      <c r="A88" s="59"/>
      <c r="B88" s="59"/>
      <c r="C88" s="59"/>
      <c r="D88" s="59"/>
      <c r="E88" s="59"/>
      <c r="F88" s="59"/>
      <c r="G88" s="59"/>
      <c r="I88" s="59"/>
      <c r="J88" s="59"/>
      <c r="K88" s="59"/>
      <c r="L88" s="59"/>
      <c r="M88" s="59"/>
      <c r="N88" s="59"/>
      <c r="O88" s="59"/>
    </row>
    <row r="89" ht="13.5">
      <c r="A89" s="59"/>
      <c r="B89" s="59"/>
      <c r="C89" s="59"/>
      <c r="D89" s="59"/>
      <c r="E89" s="59"/>
      <c r="F89" s="59"/>
      <c r="G89" s="59"/>
      <c r="I89" s="59"/>
      <c r="J89" s="59"/>
      <c r="K89" s="59"/>
      <c r="L89" s="59"/>
      <c r="M89" s="59"/>
      <c r="N89" s="59"/>
      <c r="O89" s="59"/>
    </row>
    <row r="90" ht="13.5">
      <c r="A90" s="59"/>
      <c r="B90" s="59"/>
      <c r="C90" s="59"/>
      <c r="D90" s="59"/>
      <c r="E90" s="59"/>
      <c r="F90" s="59"/>
      <c r="G90" s="59"/>
      <c r="I90" s="59"/>
      <c r="J90" s="59"/>
      <c r="K90" s="59"/>
      <c r="L90" s="59"/>
      <c r="M90" s="59"/>
      <c r="N90" s="59"/>
      <c r="O90" s="59"/>
    </row>
    <row r="91" ht="13.5">
      <c r="A91" s="59"/>
      <c r="B91" s="59"/>
      <c r="C91" s="59"/>
      <c r="D91" s="59"/>
      <c r="E91" s="59"/>
      <c r="F91" s="59"/>
      <c r="G91" s="59"/>
      <c r="I91" s="59"/>
      <c r="J91" s="59"/>
      <c r="K91" s="59"/>
      <c r="L91" s="59"/>
      <c r="M91" s="59"/>
      <c r="N91" s="59"/>
      <c r="O91" s="59"/>
    </row>
    <row r="92" ht="13.5">
      <c r="A92" s="59"/>
      <c r="B92" s="59"/>
      <c r="C92" s="59"/>
      <c r="D92" s="59"/>
      <c r="E92" s="59"/>
      <c r="F92" s="59"/>
      <c r="G92" s="59"/>
      <c r="I92" s="59"/>
      <c r="J92" s="59"/>
      <c r="K92" s="59"/>
      <c r="L92" s="59"/>
      <c r="M92" s="59"/>
      <c r="N92" s="59"/>
      <c r="O92" s="59"/>
    </row>
    <row r="93" ht="13.5">
      <c r="A93" s="59"/>
      <c r="B93" s="59"/>
      <c r="C93" s="59"/>
      <c r="D93" s="59"/>
      <c r="E93" s="59"/>
      <c r="F93" s="59"/>
      <c r="G93" s="59"/>
      <c r="I93" s="59"/>
      <c r="J93" s="59"/>
      <c r="K93" s="59"/>
      <c r="L93" s="59"/>
      <c r="M93" s="59"/>
      <c r="N93" s="59"/>
      <c r="O93" s="59"/>
    </row>
    <row r="94" ht="13.5">
      <c r="A94" s="59"/>
      <c r="B94" s="59"/>
      <c r="C94" s="59"/>
      <c r="D94" s="59"/>
      <c r="E94" s="59"/>
      <c r="F94" s="59"/>
      <c r="G94" s="59"/>
      <c r="I94" s="59"/>
      <c r="J94" s="59"/>
      <c r="K94" s="59"/>
      <c r="L94" s="59"/>
      <c r="M94" s="59"/>
      <c r="N94" s="59"/>
      <c r="O94" s="59"/>
    </row>
    <row r="95" ht="13.5">
      <c r="A95" s="59"/>
      <c r="B95" s="59"/>
      <c r="C95" s="59"/>
      <c r="D95" s="59"/>
      <c r="E95" s="59"/>
      <c r="F95" s="59"/>
      <c r="G95" s="59"/>
      <c r="I95" s="59"/>
      <c r="J95" s="59"/>
      <c r="K95" s="59"/>
      <c r="L95" s="59"/>
      <c r="M95" s="59"/>
      <c r="N95" s="59"/>
      <c r="O95" s="59"/>
    </row>
    <row r="96" ht="13.5">
      <c r="A96" s="59"/>
      <c r="B96" s="59"/>
      <c r="C96" s="59"/>
      <c r="D96" s="59"/>
      <c r="E96" s="59"/>
      <c r="F96" s="59"/>
      <c r="G96" s="59"/>
      <c r="I96" s="59"/>
      <c r="J96" s="59"/>
      <c r="K96" s="59"/>
      <c r="L96" s="59"/>
      <c r="M96" s="59"/>
      <c r="N96" s="59"/>
      <c r="O96" s="59"/>
    </row>
    <row r="97" ht="13.5">
      <c r="A97" s="59"/>
      <c r="B97" s="59"/>
      <c r="C97" s="59"/>
      <c r="D97" s="59"/>
      <c r="E97" s="59"/>
      <c r="F97" s="59"/>
      <c r="G97" s="59"/>
      <c r="I97" s="59"/>
      <c r="J97" s="59"/>
      <c r="K97" s="59"/>
      <c r="L97" s="59"/>
      <c r="M97" s="59"/>
      <c r="N97" s="59"/>
      <c r="O97" s="59"/>
    </row>
    <row r="98" ht="13.5">
      <c r="A98" s="59"/>
      <c r="B98" s="59"/>
      <c r="C98" s="59"/>
      <c r="D98" s="59"/>
      <c r="E98" s="59"/>
      <c r="F98" s="59"/>
      <c r="G98" s="59"/>
      <c r="I98" s="59"/>
      <c r="J98" s="59"/>
      <c r="K98" s="59"/>
      <c r="L98" s="59"/>
      <c r="M98" s="59"/>
      <c r="N98" s="59"/>
      <c r="O98" s="59"/>
    </row>
    <row r="99" ht="13.5">
      <c r="A99" s="59"/>
      <c r="B99" s="59"/>
      <c r="C99" s="59"/>
      <c r="D99" s="59"/>
      <c r="E99" s="59"/>
      <c r="F99" s="59"/>
      <c r="G99" s="59"/>
      <c r="I99" s="59"/>
      <c r="J99" s="59"/>
      <c r="K99" s="59"/>
      <c r="L99" s="59"/>
      <c r="M99" s="59"/>
      <c r="N99" s="59"/>
      <c r="O99" s="59"/>
    </row>
    <row r="100" ht="13.5">
      <c r="A100" s="59"/>
      <c r="B100" s="59"/>
      <c r="C100" s="59"/>
      <c r="D100" s="59"/>
      <c r="E100" s="59"/>
      <c r="F100" s="59"/>
      <c r="G100" s="59"/>
      <c r="I100" s="59"/>
      <c r="J100" s="59"/>
      <c r="K100" s="59"/>
      <c r="L100" s="59"/>
      <c r="M100" s="59"/>
      <c r="N100" s="59"/>
      <c r="O100" s="59"/>
    </row>
    <row r="101" ht="13.5">
      <c r="A101" s="59"/>
      <c r="B101" s="59"/>
      <c r="C101" s="59"/>
      <c r="D101" s="59"/>
      <c r="E101" s="59"/>
      <c r="F101" s="59"/>
      <c r="G101" s="59"/>
      <c r="I101" s="59"/>
      <c r="J101" s="59"/>
      <c r="K101" s="59"/>
      <c r="L101" s="59"/>
      <c r="M101" s="59"/>
      <c r="N101" s="59"/>
      <c r="O101" s="59"/>
    </row>
    <row r="102" ht="13.5">
      <c r="A102" s="59"/>
      <c r="B102" s="59"/>
      <c r="C102" s="59"/>
      <c r="D102" s="59"/>
      <c r="E102" s="59"/>
      <c r="F102" s="59"/>
      <c r="G102" s="59"/>
      <c r="I102" s="59"/>
      <c r="J102" s="59"/>
      <c r="K102" s="59"/>
      <c r="L102" s="59"/>
      <c r="M102" s="59"/>
      <c r="N102" s="59"/>
      <c r="O102" s="59"/>
    </row>
    <row r="103" ht="13.5">
      <c r="A103" s="59"/>
      <c r="B103" s="59"/>
      <c r="C103" s="59"/>
      <c r="D103" s="59"/>
      <c r="E103" s="59"/>
      <c r="F103" s="59"/>
      <c r="G103" s="59"/>
      <c r="I103" s="59"/>
      <c r="J103" s="59"/>
      <c r="K103" s="59"/>
      <c r="L103" s="59"/>
      <c r="M103" s="59"/>
      <c r="N103" s="59"/>
      <c r="O103" s="59"/>
    </row>
    <row r="104" ht="13.5">
      <c r="A104" s="59"/>
      <c r="B104" s="59"/>
      <c r="C104" s="59"/>
      <c r="D104" s="59"/>
      <c r="E104" s="59"/>
      <c r="F104" s="59"/>
      <c r="G104" s="59"/>
      <c r="I104" s="59"/>
      <c r="J104" s="59"/>
      <c r="K104" s="59"/>
      <c r="L104" s="59"/>
      <c r="M104" s="59"/>
      <c r="N104" s="59"/>
      <c r="O104" s="59"/>
    </row>
    <row r="105" ht="13.5">
      <c r="A105" s="59"/>
      <c r="B105" s="59"/>
      <c r="C105" s="59"/>
      <c r="D105" s="59"/>
      <c r="E105" s="59"/>
      <c r="F105" s="59"/>
      <c r="G105" s="59"/>
      <c r="I105" s="59"/>
      <c r="J105" s="59"/>
      <c r="K105" s="59"/>
      <c r="L105" s="59"/>
      <c r="M105" s="59"/>
      <c r="N105" s="59"/>
      <c r="O105" s="59"/>
    </row>
    <row r="106" ht="13.5">
      <c r="A106" s="59"/>
      <c r="B106" s="59"/>
      <c r="C106" s="59"/>
      <c r="D106" s="59"/>
      <c r="E106" s="59"/>
      <c r="F106" s="59"/>
      <c r="G106" s="59"/>
      <c r="I106" s="59"/>
      <c r="J106" s="59"/>
      <c r="K106" s="59"/>
      <c r="L106" s="59"/>
      <c r="M106" s="59"/>
      <c r="N106" s="59"/>
      <c r="O106" s="59"/>
    </row>
    <row r="107" ht="13.5">
      <c r="A107" s="59"/>
      <c r="B107" s="59"/>
      <c r="C107" s="59"/>
      <c r="D107" s="59"/>
      <c r="E107" s="59"/>
      <c r="F107" s="59"/>
      <c r="G107" s="59"/>
      <c r="I107" s="59"/>
      <c r="J107" s="59"/>
      <c r="K107" s="59"/>
      <c r="L107" s="59"/>
      <c r="M107" s="59"/>
      <c r="N107" s="59"/>
      <c r="O107" s="59"/>
    </row>
    <row r="108" ht="13.5">
      <c r="A108" s="59"/>
      <c r="B108" s="59"/>
      <c r="C108" s="59"/>
      <c r="D108" s="59"/>
      <c r="E108" s="59"/>
      <c r="F108" s="59"/>
      <c r="G108" s="59"/>
      <c r="I108" s="59"/>
      <c r="J108" s="59"/>
      <c r="K108" s="59"/>
      <c r="L108" s="59"/>
      <c r="M108" s="59"/>
      <c r="N108" s="59"/>
      <c r="O108" s="59"/>
    </row>
    <row r="109" ht="13.5">
      <c r="A109" s="59"/>
      <c r="B109" s="59"/>
      <c r="C109" s="59"/>
      <c r="D109" s="59"/>
      <c r="E109" s="59"/>
      <c r="F109" s="59"/>
      <c r="G109" s="59"/>
      <c r="I109" s="59"/>
      <c r="J109" s="59"/>
      <c r="K109" s="59"/>
      <c r="L109" s="59"/>
      <c r="M109" s="59"/>
      <c r="N109" s="59"/>
      <c r="O109" s="59"/>
    </row>
    <row r="110" ht="13.5">
      <c r="A110" s="59"/>
      <c r="B110" s="59"/>
      <c r="C110" s="59"/>
      <c r="D110" s="59"/>
      <c r="E110" s="59"/>
      <c r="F110" s="59"/>
      <c r="G110" s="59"/>
      <c r="I110" s="59"/>
      <c r="J110" s="59"/>
      <c r="K110" s="59"/>
      <c r="L110" s="59"/>
      <c r="M110" s="59"/>
      <c r="N110" s="59"/>
      <c r="O110" s="59"/>
    </row>
    <row r="111" ht="13.5">
      <c r="A111" s="59"/>
      <c r="B111" s="59"/>
      <c r="C111" s="59"/>
      <c r="D111" s="59"/>
      <c r="E111" s="59"/>
      <c r="F111" s="59"/>
      <c r="G111" s="59"/>
      <c r="I111" s="59"/>
      <c r="J111" s="59"/>
      <c r="K111" s="59"/>
      <c r="L111" s="59"/>
      <c r="M111" s="59"/>
      <c r="N111" s="59"/>
      <c r="O111" s="59"/>
    </row>
    <row r="112" ht="13.5">
      <c r="A112" s="59"/>
      <c r="B112" s="59"/>
      <c r="C112" s="59"/>
      <c r="D112" s="59"/>
      <c r="E112" s="59"/>
      <c r="F112" s="59"/>
      <c r="G112" s="59"/>
      <c r="I112" s="59"/>
      <c r="J112" s="59"/>
      <c r="K112" s="59"/>
      <c r="L112" s="59"/>
      <c r="M112" s="59"/>
      <c r="N112" s="59"/>
      <c r="O112" s="59"/>
    </row>
    <row r="113" ht="13.5">
      <c r="A113" s="59"/>
      <c r="B113" s="59"/>
      <c r="C113" s="59"/>
      <c r="D113" s="59"/>
      <c r="E113" s="59"/>
      <c r="F113" s="59"/>
      <c r="G113" s="59"/>
      <c r="I113" s="59"/>
      <c r="J113" s="59"/>
      <c r="K113" s="59"/>
      <c r="L113" s="59"/>
      <c r="M113" s="59"/>
      <c r="N113" s="59"/>
      <c r="O113" s="59"/>
    </row>
    <row r="114" ht="13.5">
      <c r="A114" s="59"/>
      <c r="B114" s="59"/>
      <c r="C114" s="59"/>
      <c r="D114" s="59"/>
      <c r="E114" s="59"/>
      <c r="F114" s="59"/>
      <c r="G114" s="59"/>
      <c r="I114" s="59"/>
      <c r="J114" s="59"/>
      <c r="K114" s="59"/>
      <c r="L114" s="59"/>
      <c r="M114" s="59"/>
      <c r="N114" s="59"/>
      <c r="O114" s="59"/>
    </row>
    <row r="115" ht="13.5">
      <c r="A115" s="59"/>
      <c r="B115" s="59"/>
      <c r="C115" s="59"/>
      <c r="D115" s="59"/>
      <c r="E115" s="59"/>
      <c r="F115" s="59"/>
      <c r="G115" s="59"/>
      <c r="I115" s="59"/>
      <c r="J115" s="59"/>
      <c r="K115" s="59"/>
      <c r="L115" s="59"/>
      <c r="M115" s="59"/>
      <c r="N115" s="59"/>
      <c r="O115" s="59"/>
    </row>
    <row r="116" ht="13.5">
      <c r="A116" s="59"/>
      <c r="B116" s="59"/>
      <c r="C116" s="59"/>
      <c r="D116" s="59"/>
      <c r="E116" s="59"/>
      <c r="F116" s="59"/>
      <c r="G116" s="59"/>
      <c r="I116" s="59"/>
      <c r="J116" s="59"/>
      <c r="K116" s="59"/>
      <c r="L116" s="59"/>
      <c r="M116" s="59"/>
      <c r="N116" s="59"/>
      <c r="O116" s="59"/>
    </row>
    <row r="117" ht="13.5">
      <c r="A117" s="59"/>
      <c r="B117" s="59"/>
      <c r="C117" s="59"/>
      <c r="D117" s="59"/>
      <c r="E117" s="59"/>
      <c r="F117" s="59"/>
      <c r="G117" s="59"/>
      <c r="I117" s="59"/>
      <c r="J117" s="59"/>
      <c r="K117" s="59"/>
      <c r="L117" s="59"/>
      <c r="M117" s="59"/>
      <c r="N117" s="59"/>
      <c r="O117" s="59"/>
    </row>
    <row r="118" ht="13.5">
      <c r="A118" s="59"/>
      <c r="B118" s="59"/>
      <c r="C118" s="59"/>
      <c r="D118" s="59"/>
      <c r="E118" s="59"/>
      <c r="F118" s="59"/>
      <c r="G118" s="59"/>
      <c r="I118" s="59"/>
      <c r="J118" s="59"/>
      <c r="K118" s="59"/>
      <c r="L118" s="59"/>
      <c r="M118" s="59"/>
      <c r="N118" s="59"/>
      <c r="O118" s="59"/>
    </row>
    <row r="119" ht="13.5">
      <c r="A119" s="59"/>
      <c r="B119" s="59"/>
      <c r="C119" s="59"/>
      <c r="D119" s="59"/>
      <c r="E119" s="59"/>
      <c r="F119" s="59"/>
      <c r="G119" s="59"/>
      <c r="I119" s="59"/>
      <c r="J119" s="59"/>
      <c r="K119" s="59"/>
      <c r="L119" s="59"/>
      <c r="M119" s="59"/>
      <c r="N119" s="59"/>
      <c r="O119" s="59"/>
    </row>
    <row r="120" ht="13.5">
      <c r="A120" s="59"/>
      <c r="B120" s="59"/>
      <c r="C120" s="59"/>
      <c r="D120" s="59"/>
      <c r="E120" s="59"/>
      <c r="F120" s="59"/>
      <c r="G120" s="59"/>
      <c r="I120" s="59"/>
      <c r="J120" s="59"/>
      <c r="K120" s="59"/>
      <c r="L120" s="59"/>
      <c r="M120" s="59"/>
      <c r="N120" s="59"/>
      <c r="O120" s="59"/>
    </row>
    <row r="121" ht="13.5">
      <c r="A121" s="59"/>
      <c r="B121" s="59"/>
      <c r="C121" s="59"/>
      <c r="D121" s="59"/>
      <c r="E121" s="59"/>
      <c r="F121" s="59"/>
      <c r="G121" s="59"/>
      <c r="I121" s="59"/>
      <c r="J121" s="59"/>
      <c r="K121" s="59"/>
      <c r="L121" s="59"/>
      <c r="M121" s="59"/>
      <c r="N121" s="59"/>
      <c r="O121" s="59"/>
    </row>
    <row r="122" ht="13.5">
      <c r="A122" s="59"/>
      <c r="B122" s="59"/>
      <c r="C122" s="59"/>
      <c r="D122" s="59"/>
      <c r="E122" s="59"/>
      <c r="F122" s="59"/>
      <c r="G122" s="59"/>
      <c r="I122" s="59"/>
      <c r="J122" s="59"/>
      <c r="K122" s="59"/>
      <c r="L122" s="59"/>
      <c r="M122" s="59"/>
      <c r="N122" s="59"/>
      <c r="O122" s="59"/>
    </row>
    <row r="123" ht="13.5">
      <c r="A123" s="59"/>
      <c r="B123" s="59"/>
      <c r="C123" s="59"/>
      <c r="D123" s="59"/>
      <c r="E123" s="59"/>
      <c r="F123" s="59"/>
      <c r="G123" s="59"/>
      <c r="I123" s="59"/>
      <c r="J123" s="59"/>
      <c r="K123" s="59"/>
      <c r="L123" s="59"/>
      <c r="M123" s="59"/>
      <c r="N123" s="59"/>
      <c r="O123" s="59"/>
    </row>
    <row r="124" ht="13.5">
      <c r="A124" s="59"/>
      <c r="B124" s="59"/>
      <c r="C124" s="59"/>
      <c r="D124" s="59"/>
      <c r="E124" s="59"/>
      <c r="F124" s="59"/>
      <c r="G124" s="59"/>
      <c r="I124" s="59"/>
      <c r="J124" s="59"/>
      <c r="K124" s="59"/>
      <c r="L124" s="59"/>
      <c r="M124" s="59"/>
      <c r="N124" s="59"/>
      <c r="O124" s="59"/>
    </row>
    <row r="125" ht="13.5">
      <c r="A125" s="59"/>
      <c r="B125" s="59"/>
      <c r="C125" s="59"/>
      <c r="D125" s="59"/>
      <c r="E125" s="59"/>
      <c r="F125" s="59"/>
      <c r="G125" s="59"/>
      <c r="I125" s="59"/>
      <c r="J125" s="59"/>
      <c r="K125" s="59"/>
      <c r="L125" s="59"/>
      <c r="M125" s="59"/>
      <c r="N125" s="59"/>
      <c r="O125" s="59"/>
    </row>
    <row r="126" ht="13.5">
      <c r="A126" s="59"/>
      <c r="B126" s="59"/>
      <c r="C126" s="59"/>
      <c r="D126" s="59"/>
      <c r="E126" s="59"/>
      <c r="F126" s="59"/>
      <c r="G126" s="59"/>
      <c r="I126" s="59"/>
      <c r="J126" s="59"/>
      <c r="K126" s="59"/>
      <c r="L126" s="59"/>
      <c r="M126" s="59"/>
      <c r="N126" s="59"/>
      <c r="O126" s="59"/>
    </row>
    <row r="127" ht="13.5">
      <c r="A127" s="59"/>
      <c r="B127" s="59"/>
      <c r="C127" s="59"/>
      <c r="D127" s="59"/>
      <c r="E127" s="59"/>
      <c r="F127" s="59"/>
      <c r="G127" s="59"/>
      <c r="I127" s="59"/>
      <c r="J127" s="59"/>
      <c r="K127" s="59"/>
      <c r="L127" s="59"/>
      <c r="M127" s="59"/>
      <c r="N127" s="59"/>
      <c r="O127" s="59"/>
    </row>
    <row r="128" ht="13.5">
      <c r="A128" s="59"/>
      <c r="B128" s="59"/>
      <c r="C128" s="59"/>
      <c r="D128" s="59"/>
      <c r="E128" s="59"/>
      <c r="F128" s="59"/>
      <c r="G128" s="59"/>
      <c r="I128" s="59"/>
      <c r="J128" s="59"/>
      <c r="K128" s="59"/>
      <c r="L128" s="59"/>
      <c r="M128" s="59"/>
      <c r="N128" s="59"/>
      <c r="O128" s="59"/>
    </row>
    <row r="129" ht="13.5">
      <c r="A129" s="59"/>
      <c r="B129" s="59"/>
      <c r="C129" s="59"/>
      <c r="D129" s="59"/>
      <c r="E129" s="59"/>
      <c r="F129" s="59"/>
      <c r="G129" s="59"/>
      <c r="I129" s="59"/>
      <c r="J129" s="59"/>
      <c r="K129" s="59"/>
      <c r="L129" s="59"/>
      <c r="M129" s="59"/>
      <c r="N129" s="59"/>
      <c r="O129" s="59"/>
    </row>
    <row r="130" ht="13.5">
      <c r="A130" s="59"/>
      <c r="B130" s="59"/>
      <c r="C130" s="59"/>
      <c r="D130" s="59"/>
      <c r="E130" s="59"/>
      <c r="F130" s="59"/>
      <c r="G130" s="59"/>
      <c r="I130" s="59"/>
      <c r="J130" s="59"/>
      <c r="K130" s="59"/>
      <c r="L130" s="59"/>
      <c r="M130" s="59"/>
      <c r="N130" s="59"/>
      <c r="O130" s="59"/>
    </row>
    <row r="131" ht="13.5">
      <c r="A131" s="59"/>
      <c r="B131" s="59"/>
      <c r="C131" s="59"/>
      <c r="D131" s="59"/>
      <c r="E131" s="59"/>
      <c r="F131" s="59"/>
      <c r="G131" s="59"/>
      <c r="I131" s="59"/>
      <c r="J131" s="59"/>
      <c r="K131" s="59"/>
      <c r="L131" s="59"/>
      <c r="M131" s="59"/>
      <c r="N131" s="59"/>
      <c r="O131" s="59"/>
    </row>
    <row r="132" ht="13.5">
      <c r="A132" s="59"/>
      <c r="B132" s="59"/>
      <c r="C132" s="59"/>
      <c r="D132" s="59"/>
      <c r="E132" s="59"/>
      <c r="F132" s="59"/>
      <c r="G132" s="59"/>
      <c r="I132" s="59"/>
      <c r="J132" s="59"/>
      <c r="K132" s="59"/>
      <c r="L132" s="59"/>
      <c r="M132" s="59"/>
      <c r="N132" s="59"/>
      <c r="O132" s="59"/>
    </row>
    <row r="133" ht="13.5">
      <c r="A133" s="59"/>
      <c r="B133" s="59"/>
      <c r="C133" s="59"/>
      <c r="D133" s="59"/>
      <c r="E133" s="59"/>
      <c r="F133" s="59"/>
      <c r="G133" s="59"/>
      <c r="I133" s="59"/>
      <c r="J133" s="59"/>
      <c r="K133" s="59"/>
      <c r="L133" s="59"/>
      <c r="M133" s="59"/>
      <c r="N133" s="59"/>
      <c r="O133" s="59"/>
    </row>
    <row r="134" ht="13.5">
      <c r="A134" s="59"/>
      <c r="B134" s="59"/>
      <c r="C134" s="59"/>
      <c r="D134" s="59"/>
      <c r="E134" s="59"/>
      <c r="F134" s="59"/>
      <c r="G134" s="59"/>
      <c r="I134" s="59"/>
      <c r="J134" s="59"/>
      <c r="K134" s="59"/>
      <c r="L134" s="59"/>
      <c r="M134" s="59"/>
      <c r="N134" s="59"/>
      <c r="O134" s="59"/>
    </row>
    <row r="135" ht="13.5">
      <c r="A135" s="59"/>
      <c r="B135" s="59"/>
      <c r="C135" s="59"/>
      <c r="D135" s="59"/>
      <c r="E135" s="59"/>
      <c r="F135" s="59"/>
      <c r="G135" s="59"/>
      <c r="I135" s="59"/>
      <c r="J135" s="59"/>
      <c r="K135" s="59"/>
      <c r="L135" s="59"/>
      <c r="M135" s="59"/>
      <c r="N135" s="59"/>
      <c r="O135" s="59"/>
    </row>
    <row r="136" ht="13.5">
      <c r="A136" s="59"/>
      <c r="B136" s="59"/>
      <c r="C136" s="59"/>
      <c r="D136" s="59"/>
      <c r="E136" s="59"/>
      <c r="F136" s="59"/>
      <c r="G136" s="59"/>
      <c r="I136" s="59"/>
      <c r="J136" s="59"/>
      <c r="K136" s="59"/>
      <c r="L136" s="59"/>
      <c r="M136" s="59"/>
      <c r="N136" s="59"/>
      <c r="O136" s="59"/>
    </row>
    <row r="137" ht="13.5">
      <c r="A137" s="59"/>
      <c r="B137" s="59"/>
      <c r="C137" s="59"/>
      <c r="D137" s="59"/>
      <c r="E137" s="59"/>
      <c r="F137" s="59"/>
      <c r="G137" s="59"/>
      <c r="I137" s="59"/>
      <c r="J137" s="59"/>
      <c r="K137" s="59"/>
      <c r="L137" s="59"/>
      <c r="M137" s="59"/>
      <c r="N137" s="59"/>
      <c r="O137" s="59"/>
    </row>
    <row r="138" ht="13.5">
      <c r="A138" s="59"/>
      <c r="B138" s="59"/>
      <c r="C138" s="59"/>
      <c r="D138" s="59"/>
      <c r="E138" s="59"/>
      <c r="F138" s="59"/>
      <c r="G138" s="59"/>
      <c r="I138" s="59"/>
      <c r="J138" s="59"/>
      <c r="K138" s="59"/>
      <c r="L138" s="59"/>
      <c r="M138" s="59"/>
      <c r="N138" s="59"/>
      <c r="O138" s="59"/>
    </row>
    <row r="139" ht="13.5">
      <c r="A139" s="59"/>
      <c r="B139" s="59"/>
      <c r="C139" s="59"/>
      <c r="D139" s="59"/>
      <c r="E139" s="59"/>
      <c r="F139" s="59"/>
      <c r="G139" s="59"/>
      <c r="I139" s="59"/>
      <c r="J139" s="59"/>
      <c r="K139" s="59"/>
      <c r="L139" s="59"/>
      <c r="M139" s="59"/>
      <c r="N139" s="59"/>
      <c r="O139" s="59"/>
    </row>
    <row r="140" ht="13.5">
      <c r="A140" s="59"/>
      <c r="B140" s="59"/>
      <c r="C140" s="59"/>
      <c r="D140" s="59"/>
      <c r="E140" s="59"/>
      <c r="F140" s="59"/>
      <c r="G140" s="59"/>
      <c r="I140" s="59"/>
      <c r="J140" s="59"/>
      <c r="K140" s="59"/>
      <c r="L140" s="59"/>
      <c r="M140" s="59"/>
      <c r="N140" s="59"/>
      <c r="O140" s="59"/>
    </row>
    <row r="141" ht="13.5">
      <c r="A141" s="59"/>
      <c r="B141" s="59"/>
      <c r="C141" s="59"/>
      <c r="D141" s="59"/>
      <c r="E141" s="59"/>
      <c r="F141" s="59"/>
      <c r="G141" s="59"/>
      <c r="I141" s="59"/>
      <c r="J141" s="59"/>
      <c r="K141" s="59"/>
      <c r="L141" s="59"/>
      <c r="M141" s="59"/>
      <c r="N141" s="59"/>
      <c r="O141" s="59"/>
    </row>
    <row r="142" ht="13.5">
      <c r="A142" s="59"/>
      <c r="B142" s="59"/>
      <c r="C142" s="59"/>
      <c r="D142" s="59"/>
      <c r="E142" s="59"/>
      <c r="F142" s="59"/>
      <c r="G142" s="59"/>
      <c r="I142" s="59"/>
      <c r="J142" s="59"/>
      <c r="K142" s="59"/>
      <c r="L142" s="59"/>
      <c r="M142" s="59"/>
      <c r="N142" s="59"/>
      <c r="O142" s="59"/>
    </row>
    <row r="143" ht="13.5">
      <c r="A143" s="59"/>
      <c r="B143" s="59"/>
      <c r="C143" s="59"/>
      <c r="D143" s="59"/>
      <c r="E143" s="59"/>
      <c r="F143" s="59"/>
      <c r="G143" s="59"/>
      <c r="I143" s="59"/>
      <c r="J143" s="59"/>
      <c r="K143" s="59"/>
      <c r="L143" s="59"/>
      <c r="M143" s="59"/>
      <c r="N143" s="59"/>
      <c r="O143" s="59"/>
    </row>
    <row r="144" ht="13.5">
      <c r="A144" s="59"/>
      <c r="B144" s="59"/>
      <c r="C144" s="59"/>
      <c r="D144" s="59"/>
      <c r="E144" s="59"/>
      <c r="F144" s="59"/>
      <c r="G144" s="59"/>
      <c r="I144" s="59"/>
      <c r="J144" s="59"/>
      <c r="K144" s="59"/>
      <c r="L144" s="59"/>
      <c r="M144" s="59"/>
      <c r="N144" s="59"/>
      <c r="O144" s="59"/>
    </row>
    <row r="145" ht="13.5">
      <c r="A145" s="59"/>
      <c r="B145" s="59"/>
      <c r="C145" s="59"/>
      <c r="D145" s="59"/>
      <c r="E145" s="59"/>
      <c r="F145" s="59"/>
      <c r="G145" s="59"/>
      <c r="I145" s="59"/>
      <c r="J145" s="59"/>
      <c r="K145" s="59"/>
      <c r="L145" s="59"/>
      <c r="M145" s="59"/>
      <c r="N145" s="59"/>
      <c r="O145" s="59"/>
    </row>
    <row r="146" ht="13.5">
      <c r="A146" s="59"/>
      <c r="B146" s="59"/>
      <c r="C146" s="59"/>
      <c r="D146" s="59"/>
      <c r="E146" s="59"/>
      <c r="F146" s="59"/>
      <c r="G146" s="59"/>
      <c r="I146" s="59"/>
      <c r="J146" s="59"/>
      <c r="K146" s="59"/>
      <c r="L146" s="59"/>
      <c r="M146" s="59"/>
      <c r="N146" s="59"/>
      <c r="O146" s="59"/>
    </row>
    <row r="147" ht="13.5">
      <c r="A147" s="59"/>
      <c r="B147" s="59"/>
      <c r="C147" s="59"/>
      <c r="D147" s="59"/>
      <c r="E147" s="59"/>
      <c r="F147" s="59"/>
      <c r="G147" s="59"/>
      <c r="I147" s="59"/>
      <c r="J147" s="59"/>
      <c r="K147" s="59"/>
      <c r="L147" s="59"/>
      <c r="M147" s="59"/>
      <c r="N147" s="59"/>
      <c r="O147" s="59"/>
    </row>
    <row r="148" ht="13.5">
      <c r="A148" s="59"/>
      <c r="B148" s="59"/>
      <c r="C148" s="59"/>
      <c r="D148" s="59"/>
      <c r="E148" s="59"/>
      <c r="F148" s="59"/>
      <c r="G148" s="59"/>
      <c r="I148" s="59"/>
      <c r="J148" s="59"/>
      <c r="K148" s="59"/>
      <c r="L148" s="59"/>
      <c r="M148" s="59"/>
      <c r="N148" s="59"/>
      <c r="O148" s="59"/>
    </row>
    <row r="149" ht="13.5">
      <c r="A149" s="59"/>
      <c r="B149" s="59"/>
      <c r="C149" s="59"/>
      <c r="D149" s="59"/>
      <c r="E149" s="59"/>
      <c r="F149" s="59"/>
      <c r="G149" s="59"/>
      <c r="I149" s="59"/>
      <c r="J149" s="59"/>
      <c r="K149" s="59"/>
      <c r="L149" s="59"/>
      <c r="M149" s="59"/>
      <c r="N149" s="59"/>
      <c r="O149" s="59"/>
    </row>
    <row r="150" ht="13.5">
      <c r="A150" s="59"/>
      <c r="B150" s="59"/>
      <c r="C150" s="59"/>
      <c r="D150" s="59"/>
      <c r="E150" s="59"/>
      <c r="F150" s="59"/>
      <c r="G150" s="59"/>
      <c r="I150" s="59"/>
      <c r="J150" s="59"/>
      <c r="K150" s="59"/>
      <c r="L150" s="59"/>
      <c r="M150" s="59"/>
      <c r="N150" s="59"/>
      <c r="O150" s="59"/>
    </row>
    <row r="151" ht="13.5">
      <c r="A151" s="59"/>
      <c r="B151" s="59"/>
      <c r="C151" s="59"/>
      <c r="D151" s="59"/>
      <c r="E151" s="59"/>
      <c r="F151" s="59"/>
      <c r="G151" s="59"/>
      <c r="I151" s="59"/>
      <c r="J151" s="59"/>
      <c r="K151" s="59"/>
      <c r="L151" s="59"/>
      <c r="M151" s="59"/>
      <c r="N151" s="59"/>
      <c r="O151" s="59"/>
    </row>
    <row r="152" ht="13.5">
      <c r="A152" s="59"/>
      <c r="B152" s="59"/>
      <c r="C152" s="59"/>
      <c r="D152" s="59"/>
      <c r="E152" s="59"/>
      <c r="F152" s="59"/>
      <c r="G152" s="59"/>
      <c r="I152" s="59"/>
      <c r="J152" s="59"/>
      <c r="K152" s="59"/>
      <c r="L152" s="59"/>
      <c r="M152" s="59"/>
      <c r="N152" s="59"/>
      <c r="O152" s="59"/>
    </row>
    <row r="153" ht="13.5">
      <c r="A153" s="59"/>
      <c r="B153" s="59"/>
      <c r="C153" s="59"/>
      <c r="D153" s="59"/>
      <c r="E153" s="59"/>
      <c r="F153" s="59"/>
      <c r="G153" s="59"/>
      <c r="I153" s="59"/>
      <c r="J153" s="59"/>
      <c r="K153" s="59"/>
      <c r="L153" s="59"/>
      <c r="M153" s="59"/>
      <c r="N153" s="59"/>
      <c r="O153" s="59"/>
    </row>
    <row r="154" ht="13.5">
      <c r="A154" s="59"/>
      <c r="B154" s="59"/>
      <c r="C154" s="59"/>
      <c r="D154" s="59"/>
      <c r="E154" s="59"/>
      <c r="F154" s="59"/>
      <c r="G154" s="59"/>
      <c r="I154" s="59"/>
      <c r="J154" s="59"/>
      <c r="K154" s="59"/>
      <c r="L154" s="59"/>
      <c r="M154" s="59"/>
      <c r="N154" s="59"/>
      <c r="O154" s="59"/>
    </row>
    <row r="155" ht="13.5">
      <c r="A155" s="59"/>
      <c r="B155" s="59"/>
      <c r="C155" s="59"/>
      <c r="D155" s="59"/>
      <c r="E155" s="59"/>
      <c r="F155" s="59"/>
      <c r="G155" s="59"/>
      <c r="I155" s="59"/>
      <c r="J155" s="59"/>
      <c r="K155" s="59"/>
      <c r="L155" s="59"/>
      <c r="M155" s="59"/>
      <c r="N155" s="59"/>
      <c r="O155" s="59"/>
    </row>
    <row r="156" ht="13.5">
      <c r="A156" s="59"/>
      <c r="B156" s="59"/>
      <c r="C156" s="59"/>
      <c r="D156" s="59"/>
      <c r="E156" s="59"/>
      <c r="F156" s="59"/>
      <c r="G156" s="59"/>
      <c r="I156" s="59"/>
      <c r="J156" s="59"/>
      <c r="K156" s="59"/>
      <c r="L156" s="59"/>
      <c r="M156" s="59"/>
      <c r="N156" s="59"/>
      <c r="O156" s="59"/>
    </row>
    <row r="157" ht="13.5">
      <c r="A157" s="59"/>
      <c r="B157" s="59"/>
      <c r="C157" s="59"/>
      <c r="D157" s="59"/>
      <c r="E157" s="59"/>
      <c r="F157" s="59"/>
      <c r="G157" s="59"/>
      <c r="I157" s="59"/>
      <c r="J157" s="59"/>
      <c r="K157" s="59"/>
      <c r="L157" s="59"/>
      <c r="M157" s="59"/>
      <c r="N157" s="59"/>
      <c r="O157" s="59"/>
    </row>
    <row r="158" ht="13.5">
      <c r="A158" s="59"/>
      <c r="B158" s="59"/>
      <c r="C158" s="59"/>
      <c r="D158" s="59"/>
      <c r="E158" s="59"/>
      <c r="F158" s="59"/>
      <c r="G158" s="59"/>
      <c r="I158" s="59"/>
      <c r="J158" s="59"/>
      <c r="K158" s="59"/>
      <c r="L158" s="59"/>
      <c r="M158" s="59"/>
      <c r="N158" s="59"/>
      <c r="O158" s="59"/>
    </row>
    <row r="159" ht="13.5">
      <c r="A159" s="59"/>
      <c r="B159" s="59"/>
      <c r="C159" s="59"/>
      <c r="D159" s="59"/>
      <c r="E159" s="59"/>
      <c r="F159" s="59"/>
      <c r="G159" s="59"/>
      <c r="I159" s="59"/>
      <c r="J159" s="59"/>
      <c r="K159" s="59"/>
      <c r="L159" s="59"/>
      <c r="M159" s="59"/>
      <c r="N159" s="59"/>
      <c r="O159" s="59"/>
    </row>
    <row r="160" ht="13.5">
      <c r="A160" s="59"/>
      <c r="B160" s="59"/>
      <c r="C160" s="59"/>
      <c r="D160" s="59"/>
      <c r="E160" s="59"/>
      <c r="F160" s="59"/>
      <c r="G160" s="59"/>
      <c r="I160" s="59"/>
      <c r="J160" s="59"/>
      <c r="K160" s="59"/>
      <c r="L160" s="59"/>
      <c r="M160" s="59"/>
      <c r="N160" s="59"/>
      <c r="O160" s="59"/>
    </row>
    <row r="161" ht="13.5">
      <c r="A161" s="59"/>
      <c r="B161" s="59"/>
      <c r="C161" s="59"/>
      <c r="D161" s="59"/>
      <c r="E161" s="59"/>
      <c r="F161" s="59"/>
      <c r="G161" s="59"/>
      <c r="I161" s="59"/>
      <c r="J161" s="59"/>
      <c r="K161" s="59"/>
      <c r="L161" s="59"/>
      <c r="M161" s="59"/>
      <c r="N161" s="59"/>
      <c r="O161" s="59"/>
    </row>
    <row r="162" ht="13.5">
      <c r="A162" s="59"/>
      <c r="B162" s="59"/>
      <c r="C162" s="59"/>
      <c r="D162" s="59"/>
      <c r="E162" s="59"/>
      <c r="F162" s="59"/>
      <c r="G162" s="59"/>
      <c r="I162" s="59"/>
      <c r="J162" s="59"/>
      <c r="K162" s="59"/>
      <c r="L162" s="59"/>
      <c r="M162" s="59"/>
      <c r="N162" s="59"/>
      <c r="O162" s="59"/>
    </row>
    <row r="163" ht="13.5">
      <c r="A163" s="59"/>
      <c r="B163" s="59"/>
      <c r="C163" s="59"/>
      <c r="D163" s="59"/>
      <c r="E163" s="59"/>
      <c r="F163" s="59"/>
      <c r="G163" s="59"/>
      <c r="I163" s="59"/>
      <c r="J163" s="59"/>
      <c r="K163" s="59"/>
      <c r="L163" s="59"/>
      <c r="M163" s="59"/>
      <c r="N163" s="59"/>
      <c r="O163" s="59"/>
    </row>
    <row r="164" ht="13.5">
      <c r="A164" s="59"/>
      <c r="B164" s="59"/>
      <c r="C164" s="59"/>
      <c r="D164" s="59"/>
      <c r="E164" s="59"/>
      <c r="F164" s="59"/>
      <c r="G164" s="59"/>
      <c r="I164" s="59"/>
      <c r="J164" s="59"/>
      <c r="K164" s="59"/>
      <c r="L164" s="59"/>
      <c r="M164" s="59"/>
      <c r="N164" s="59"/>
      <c r="O164" s="59"/>
    </row>
    <row r="165" ht="13.5">
      <c r="A165" s="59"/>
      <c r="B165" s="59"/>
      <c r="C165" s="59"/>
      <c r="D165" s="59"/>
      <c r="E165" s="59"/>
      <c r="F165" s="59"/>
      <c r="G165" s="59"/>
      <c r="I165" s="59"/>
      <c r="J165" s="59"/>
      <c r="K165" s="59"/>
      <c r="L165" s="59"/>
      <c r="M165" s="59"/>
      <c r="N165" s="59"/>
      <c r="O165" s="59"/>
    </row>
    <row r="166" ht="13.5">
      <c r="A166" s="59"/>
      <c r="B166" s="59"/>
      <c r="C166" s="59"/>
      <c r="D166" s="59"/>
      <c r="E166" s="59"/>
      <c r="F166" s="59"/>
      <c r="G166" s="59"/>
      <c r="I166" s="59"/>
      <c r="J166" s="59"/>
      <c r="K166" s="59"/>
      <c r="L166" s="59"/>
      <c r="M166" s="59"/>
      <c r="N166" s="59"/>
      <c r="O166" s="59"/>
    </row>
    <row r="167" ht="13.5">
      <c r="A167" s="59"/>
      <c r="B167" s="59"/>
      <c r="C167" s="59"/>
      <c r="D167" s="59"/>
      <c r="E167" s="59"/>
      <c r="F167" s="59"/>
      <c r="G167" s="59"/>
      <c r="I167" s="59"/>
      <c r="J167" s="59"/>
      <c r="K167" s="59"/>
      <c r="L167" s="59"/>
      <c r="M167" s="59"/>
      <c r="N167" s="59"/>
      <c r="O167" s="59"/>
    </row>
    <row r="168" ht="13.5">
      <c r="A168" s="59"/>
      <c r="B168" s="59"/>
      <c r="C168" s="59"/>
      <c r="D168" s="59"/>
      <c r="E168" s="59"/>
      <c r="F168" s="59"/>
      <c r="G168" s="59"/>
      <c r="I168" s="59"/>
      <c r="J168" s="59"/>
      <c r="K168" s="59"/>
      <c r="L168" s="59"/>
      <c r="M168" s="59"/>
      <c r="N168" s="59"/>
      <c r="O168" s="59"/>
    </row>
    <row r="169" ht="13.5">
      <c r="A169" s="59"/>
      <c r="B169" s="59"/>
      <c r="C169" s="59"/>
      <c r="D169" s="59"/>
      <c r="E169" s="59"/>
      <c r="F169" s="59"/>
      <c r="G169" s="59"/>
      <c r="I169" s="59"/>
      <c r="J169" s="59"/>
      <c r="K169" s="59"/>
      <c r="L169" s="59"/>
      <c r="M169" s="59"/>
      <c r="N169" s="59"/>
      <c r="O169" s="59"/>
    </row>
    <row r="170" ht="13.5">
      <c r="A170" s="59"/>
      <c r="B170" s="59"/>
      <c r="C170" s="59"/>
      <c r="D170" s="59"/>
      <c r="E170" s="59"/>
      <c r="F170" s="59"/>
      <c r="G170" s="59"/>
      <c r="I170" s="59"/>
      <c r="J170" s="59"/>
      <c r="K170" s="59"/>
      <c r="L170" s="59"/>
      <c r="M170" s="59"/>
      <c r="N170" s="59"/>
      <c r="O170" s="59"/>
    </row>
    <row r="171" ht="13.5">
      <c r="A171" s="59"/>
      <c r="B171" s="59"/>
      <c r="C171" s="59"/>
      <c r="D171" s="59"/>
      <c r="E171" s="59"/>
      <c r="F171" s="59"/>
      <c r="G171" s="59"/>
      <c r="I171" s="59"/>
      <c r="J171" s="59"/>
      <c r="K171" s="59"/>
      <c r="L171" s="59"/>
      <c r="M171" s="59"/>
      <c r="N171" s="59"/>
      <c r="O171" s="59"/>
    </row>
    <row r="172" ht="13.5">
      <c r="A172" s="59"/>
      <c r="B172" s="59"/>
      <c r="C172" s="59"/>
      <c r="D172" s="59"/>
      <c r="E172" s="59"/>
      <c r="F172" s="59"/>
      <c r="G172" s="59"/>
      <c r="I172" s="59"/>
      <c r="J172" s="59"/>
      <c r="K172" s="59"/>
      <c r="L172" s="59"/>
      <c r="M172" s="59"/>
      <c r="N172" s="59"/>
      <c r="O172" s="59"/>
    </row>
    <row r="173" ht="13.5">
      <c r="A173" s="59"/>
      <c r="B173" s="59"/>
      <c r="C173" s="59"/>
      <c r="D173" s="59"/>
      <c r="E173" s="59"/>
      <c r="F173" s="59"/>
      <c r="G173" s="59"/>
      <c r="I173" s="59"/>
      <c r="J173" s="59"/>
      <c r="K173" s="59"/>
      <c r="L173" s="59"/>
      <c r="M173" s="59"/>
      <c r="N173" s="59"/>
      <c r="O173" s="59"/>
    </row>
    <row r="174" ht="13.5">
      <c r="A174" s="59"/>
      <c r="B174" s="59"/>
      <c r="C174" s="59"/>
      <c r="D174" s="59"/>
      <c r="E174" s="59"/>
      <c r="F174" s="59"/>
      <c r="G174" s="59"/>
      <c r="I174" s="59"/>
      <c r="J174" s="59"/>
      <c r="K174" s="59"/>
      <c r="L174" s="59"/>
      <c r="M174" s="59"/>
      <c r="N174" s="59"/>
      <c r="O174" s="59"/>
    </row>
    <row r="175" ht="13.5">
      <c r="A175" s="59"/>
      <c r="B175" s="59"/>
      <c r="C175" s="59"/>
      <c r="D175" s="59"/>
      <c r="E175" s="59"/>
      <c r="F175" s="59"/>
      <c r="G175" s="59"/>
      <c r="I175" s="59"/>
      <c r="J175" s="59"/>
      <c r="K175" s="59"/>
      <c r="L175" s="59"/>
      <c r="M175" s="59"/>
      <c r="N175" s="59"/>
      <c r="O175" s="59"/>
    </row>
    <row r="176" ht="13.5">
      <c r="A176" s="59"/>
      <c r="B176" s="59"/>
      <c r="C176" s="59"/>
      <c r="D176" s="59"/>
      <c r="E176" s="59"/>
      <c r="F176" s="59"/>
      <c r="G176" s="59"/>
      <c r="I176" s="59"/>
      <c r="J176" s="59"/>
      <c r="K176" s="59"/>
      <c r="L176" s="59"/>
      <c r="M176" s="59"/>
      <c r="N176" s="59"/>
      <c r="O176" s="59"/>
    </row>
    <row r="177" ht="13.5">
      <c r="A177" s="59"/>
      <c r="B177" s="59"/>
      <c r="C177" s="59"/>
      <c r="D177" s="59"/>
      <c r="E177" s="59"/>
      <c r="F177" s="59"/>
      <c r="G177" s="59"/>
      <c r="I177" s="59"/>
      <c r="J177" s="59"/>
      <c r="K177" s="59"/>
      <c r="L177" s="59"/>
      <c r="M177" s="59"/>
      <c r="N177" s="59"/>
      <c r="O177" s="59"/>
    </row>
    <row r="178" ht="13.5">
      <c r="A178" s="59"/>
      <c r="B178" s="59"/>
      <c r="C178" s="59"/>
      <c r="D178" s="59"/>
      <c r="E178" s="59"/>
      <c r="F178" s="59"/>
      <c r="G178" s="59"/>
      <c r="I178" s="59"/>
      <c r="J178" s="59"/>
      <c r="K178" s="59"/>
      <c r="L178" s="59"/>
      <c r="M178" s="59"/>
      <c r="N178" s="59"/>
      <c r="O178" s="59"/>
    </row>
    <row r="179" ht="13.5">
      <c r="A179" s="59"/>
      <c r="B179" s="59"/>
      <c r="C179" s="59"/>
      <c r="D179" s="59"/>
      <c r="E179" s="59"/>
      <c r="F179" s="59"/>
      <c r="G179" s="59"/>
      <c r="I179" s="59"/>
      <c r="J179" s="59"/>
      <c r="K179" s="59"/>
      <c r="L179" s="59"/>
      <c r="M179" s="59"/>
      <c r="N179" s="59"/>
      <c r="O179" s="59"/>
    </row>
    <row r="180" ht="13.5">
      <c r="A180" s="59"/>
      <c r="B180" s="59"/>
      <c r="C180" s="59"/>
      <c r="D180" s="59"/>
      <c r="E180" s="59"/>
      <c r="F180" s="59"/>
      <c r="G180" s="59"/>
      <c r="I180" s="59"/>
      <c r="J180" s="59"/>
      <c r="K180" s="59"/>
      <c r="L180" s="59"/>
      <c r="M180" s="59"/>
      <c r="N180" s="59"/>
      <c r="O180" s="59"/>
    </row>
    <row r="181" ht="13.5">
      <c r="A181" s="59"/>
      <c r="B181" s="59"/>
      <c r="C181" s="59"/>
      <c r="D181" s="59"/>
      <c r="E181" s="59"/>
      <c r="F181" s="59"/>
      <c r="G181" s="59"/>
      <c r="I181" s="59"/>
      <c r="J181" s="59"/>
      <c r="K181" s="59"/>
      <c r="L181" s="59"/>
      <c r="M181" s="59"/>
      <c r="N181" s="59"/>
      <c r="O181" s="59"/>
    </row>
    <row r="182" ht="13.5">
      <c r="A182" s="59"/>
      <c r="B182" s="59"/>
      <c r="C182" s="59"/>
      <c r="D182" s="59"/>
      <c r="E182" s="59"/>
      <c r="F182" s="59"/>
      <c r="G182" s="59"/>
      <c r="I182" s="59"/>
      <c r="J182" s="59"/>
      <c r="K182" s="59"/>
      <c r="L182" s="59"/>
      <c r="M182" s="59"/>
      <c r="N182" s="59"/>
      <c r="O182" s="59"/>
    </row>
    <row r="183" ht="13.5">
      <c r="A183" s="59"/>
      <c r="B183" s="59"/>
      <c r="C183" s="59"/>
      <c r="D183" s="59"/>
      <c r="E183" s="59"/>
      <c r="F183" s="59"/>
      <c r="G183" s="59"/>
      <c r="I183" s="59"/>
      <c r="J183" s="59"/>
      <c r="K183" s="59"/>
      <c r="L183" s="59"/>
      <c r="M183" s="59"/>
      <c r="N183" s="59"/>
      <c r="O183" s="59"/>
    </row>
    <row r="184" ht="13.5">
      <c r="A184" s="59"/>
      <c r="B184" s="59"/>
      <c r="C184" s="59"/>
      <c r="D184" s="59"/>
      <c r="E184" s="59"/>
      <c r="F184" s="59"/>
      <c r="G184" s="59"/>
      <c r="I184" s="59"/>
      <c r="J184" s="59"/>
      <c r="K184" s="59"/>
      <c r="L184" s="59"/>
      <c r="M184" s="59"/>
      <c r="N184" s="59"/>
      <c r="O184" s="59"/>
    </row>
    <row r="185" ht="13.5">
      <c r="A185" s="59"/>
      <c r="B185" s="59"/>
      <c r="C185" s="59"/>
      <c r="D185" s="59"/>
      <c r="E185" s="59"/>
      <c r="F185" s="59"/>
      <c r="G185" s="59"/>
      <c r="I185" s="59"/>
      <c r="J185" s="59"/>
      <c r="K185" s="59"/>
      <c r="L185" s="59"/>
      <c r="M185" s="59"/>
      <c r="N185" s="59"/>
      <c r="O185" s="59"/>
    </row>
    <row r="186" ht="13.5">
      <c r="A186" s="59"/>
      <c r="B186" s="59"/>
      <c r="C186" s="59"/>
      <c r="D186" s="59"/>
      <c r="E186" s="59"/>
      <c r="F186" s="59"/>
      <c r="G186" s="59"/>
      <c r="I186" s="59"/>
      <c r="J186" s="59"/>
      <c r="K186" s="59"/>
      <c r="L186" s="59"/>
      <c r="M186" s="59"/>
      <c r="N186" s="59"/>
      <c r="O186" s="59"/>
    </row>
    <row r="187" ht="13.5">
      <c r="A187" s="59"/>
      <c r="B187" s="59"/>
      <c r="C187" s="59"/>
      <c r="D187" s="59"/>
      <c r="E187" s="59"/>
      <c r="F187" s="59"/>
      <c r="G187" s="59"/>
      <c r="I187" s="59"/>
      <c r="J187" s="59"/>
      <c r="K187" s="59"/>
      <c r="L187" s="59"/>
      <c r="M187" s="59"/>
      <c r="N187" s="59"/>
      <c r="O187" s="59"/>
    </row>
    <row r="188" ht="13.5">
      <c r="A188" s="59"/>
      <c r="B188" s="59"/>
      <c r="C188" s="59"/>
      <c r="D188" s="59"/>
      <c r="E188" s="59"/>
      <c r="F188" s="59"/>
      <c r="G188" s="59"/>
      <c r="I188" s="59"/>
      <c r="J188" s="59"/>
      <c r="K188" s="59"/>
      <c r="L188" s="59"/>
      <c r="M188" s="59"/>
      <c r="N188" s="59"/>
      <c r="O188" s="59"/>
    </row>
    <row r="189" ht="13.5">
      <c r="A189" s="59"/>
      <c r="B189" s="59"/>
      <c r="C189" s="59"/>
      <c r="D189" s="59"/>
      <c r="E189" s="59"/>
      <c r="F189" s="59"/>
      <c r="G189" s="59"/>
      <c r="I189" s="59"/>
      <c r="J189" s="59"/>
      <c r="K189" s="59"/>
      <c r="L189" s="59"/>
      <c r="M189" s="59"/>
      <c r="N189" s="59"/>
      <c r="O189" s="59"/>
    </row>
    <row r="190" ht="13.5">
      <c r="A190" s="59"/>
      <c r="B190" s="59"/>
      <c r="C190" s="59"/>
      <c r="D190" s="59"/>
      <c r="E190" s="59"/>
      <c r="F190" s="59"/>
      <c r="G190" s="59"/>
      <c r="I190" s="59"/>
      <c r="J190" s="59"/>
      <c r="K190" s="59"/>
      <c r="L190" s="59"/>
      <c r="M190" s="59"/>
      <c r="N190" s="59"/>
      <c r="O190" s="59"/>
    </row>
    <row r="191" ht="13.5">
      <c r="A191" s="59"/>
      <c r="B191" s="59"/>
      <c r="C191" s="59"/>
      <c r="D191" s="59"/>
      <c r="E191" s="59"/>
      <c r="F191" s="59"/>
      <c r="G191" s="59"/>
      <c r="I191" s="59"/>
      <c r="J191" s="59"/>
      <c r="K191" s="59"/>
      <c r="L191" s="59"/>
      <c r="M191" s="59"/>
      <c r="N191" s="59"/>
      <c r="O191" s="59"/>
    </row>
    <row r="192" ht="13.5">
      <c r="A192" s="59"/>
      <c r="B192" s="59"/>
      <c r="C192" s="59"/>
      <c r="D192" s="59"/>
      <c r="E192" s="59"/>
      <c r="F192" s="59"/>
      <c r="G192" s="59"/>
      <c r="I192" s="59"/>
      <c r="J192" s="59"/>
      <c r="K192" s="59"/>
      <c r="L192" s="59"/>
      <c r="M192" s="59"/>
      <c r="N192" s="59"/>
      <c r="O192" s="59"/>
    </row>
    <row r="193" ht="13.5">
      <c r="A193" s="59"/>
      <c r="B193" s="59"/>
      <c r="C193" s="59"/>
      <c r="D193" s="59"/>
      <c r="E193" s="59"/>
      <c r="F193" s="59"/>
      <c r="G193" s="59"/>
      <c r="I193" s="59"/>
      <c r="J193" s="59"/>
      <c r="K193" s="59"/>
      <c r="L193" s="59"/>
      <c r="M193" s="59"/>
      <c r="N193" s="59"/>
      <c r="O193" s="59"/>
    </row>
    <row r="194" ht="13.5">
      <c r="A194" s="59"/>
      <c r="B194" s="59"/>
      <c r="C194" s="59"/>
      <c r="D194" s="59"/>
      <c r="E194" s="59"/>
      <c r="F194" s="59"/>
      <c r="G194" s="59"/>
      <c r="I194" s="59"/>
      <c r="J194" s="59"/>
      <c r="K194" s="59"/>
      <c r="L194" s="59"/>
      <c r="M194" s="59"/>
      <c r="N194" s="59"/>
      <c r="O194" s="59"/>
    </row>
    <row r="195" ht="13.5">
      <c r="A195" s="59"/>
      <c r="B195" s="59"/>
      <c r="C195" s="59"/>
      <c r="D195" s="59"/>
      <c r="E195" s="59"/>
      <c r="F195" s="59"/>
      <c r="G195" s="59"/>
      <c r="I195" s="59"/>
      <c r="J195" s="59"/>
      <c r="K195" s="59"/>
      <c r="L195" s="59"/>
      <c r="M195" s="59"/>
      <c r="N195" s="59"/>
      <c r="O195" s="59"/>
    </row>
    <row r="196" ht="13.5">
      <c r="A196" s="59"/>
      <c r="B196" s="59"/>
      <c r="C196" s="59"/>
      <c r="D196" s="59"/>
      <c r="E196" s="59"/>
      <c r="F196" s="59"/>
      <c r="G196" s="59"/>
      <c r="I196" s="59"/>
      <c r="J196" s="59"/>
      <c r="K196" s="59"/>
      <c r="L196" s="59"/>
      <c r="M196" s="59"/>
      <c r="N196" s="59"/>
      <c r="O196" s="59"/>
    </row>
    <row r="197" ht="13.5">
      <c r="A197" s="59"/>
      <c r="B197" s="59"/>
      <c r="C197" s="59"/>
      <c r="D197" s="59"/>
      <c r="E197" s="59"/>
      <c r="F197" s="59"/>
      <c r="G197" s="59"/>
      <c r="I197" s="59"/>
      <c r="J197" s="59"/>
      <c r="K197" s="59"/>
      <c r="L197" s="59"/>
      <c r="M197" s="59"/>
      <c r="N197" s="59"/>
      <c r="O197" s="59"/>
    </row>
    <row r="198" ht="13.5">
      <c r="A198" s="59"/>
      <c r="B198" s="59"/>
      <c r="C198" s="59"/>
      <c r="D198" s="59"/>
      <c r="E198" s="59"/>
      <c r="F198" s="59"/>
      <c r="G198" s="59"/>
      <c r="I198" s="59"/>
      <c r="J198" s="59"/>
      <c r="K198" s="59"/>
      <c r="L198" s="59"/>
      <c r="M198" s="59"/>
      <c r="N198" s="59"/>
      <c r="O198" s="59"/>
    </row>
    <row r="199" ht="13.5">
      <c r="A199" s="59"/>
      <c r="B199" s="59"/>
      <c r="C199" s="59"/>
      <c r="D199" s="59"/>
      <c r="E199" s="59"/>
      <c r="F199" s="59"/>
      <c r="G199" s="59"/>
      <c r="I199" s="59"/>
      <c r="J199" s="59"/>
      <c r="K199" s="59"/>
      <c r="L199" s="59"/>
      <c r="M199" s="59"/>
      <c r="N199" s="59"/>
      <c r="O199" s="59"/>
    </row>
    <row r="200" ht="13.5">
      <c r="A200" s="59"/>
      <c r="B200" s="59"/>
      <c r="C200" s="59"/>
      <c r="D200" s="59"/>
      <c r="E200" s="59"/>
      <c r="F200" s="59"/>
      <c r="G200" s="59"/>
      <c r="I200" s="59"/>
      <c r="J200" s="59"/>
      <c r="K200" s="59"/>
      <c r="L200" s="59"/>
      <c r="M200" s="59"/>
      <c r="N200" s="59"/>
      <c r="O200" s="59"/>
    </row>
    <row r="201" ht="13.5">
      <c r="A201" s="59"/>
      <c r="B201" s="59"/>
      <c r="C201" s="59"/>
      <c r="D201" s="59"/>
      <c r="E201" s="59"/>
      <c r="F201" s="59"/>
      <c r="G201" s="59"/>
      <c r="I201" s="59"/>
      <c r="J201" s="59"/>
      <c r="K201" s="59"/>
      <c r="L201" s="59"/>
      <c r="M201" s="59"/>
      <c r="N201" s="59"/>
      <c r="O201" s="59"/>
    </row>
    <row r="202" ht="13.5">
      <c r="A202" s="59"/>
      <c r="B202" s="59"/>
      <c r="C202" s="59"/>
      <c r="D202" s="59"/>
      <c r="E202" s="59"/>
      <c r="F202" s="59"/>
      <c r="G202" s="59"/>
      <c r="I202" s="59"/>
      <c r="J202" s="59"/>
      <c r="K202" s="59"/>
      <c r="L202" s="59"/>
      <c r="M202" s="59"/>
      <c r="N202" s="59"/>
      <c r="O202" s="59"/>
    </row>
    <row r="203" ht="13.5">
      <c r="A203" s="59"/>
      <c r="B203" s="59"/>
      <c r="C203" s="59"/>
      <c r="D203" s="59"/>
      <c r="E203" s="59"/>
      <c r="F203" s="59"/>
      <c r="G203" s="59"/>
      <c r="I203" s="59"/>
      <c r="J203" s="59"/>
      <c r="K203" s="59"/>
      <c r="L203" s="59"/>
      <c r="M203" s="59"/>
      <c r="N203" s="59"/>
      <c r="O203" s="59"/>
    </row>
    <row r="204" ht="13.5">
      <c r="A204" s="59"/>
      <c r="B204" s="59"/>
      <c r="C204" s="59"/>
      <c r="D204" s="59"/>
      <c r="E204" s="59"/>
      <c r="F204" s="59"/>
      <c r="G204" s="59"/>
      <c r="I204" s="59"/>
      <c r="J204" s="59"/>
      <c r="K204" s="59"/>
      <c r="L204" s="59"/>
      <c r="M204" s="59"/>
      <c r="N204" s="59"/>
      <c r="O204" s="59"/>
    </row>
    <row r="205" ht="13.5">
      <c r="A205" s="59"/>
      <c r="B205" s="59"/>
      <c r="C205" s="59"/>
      <c r="D205" s="59"/>
      <c r="E205" s="59"/>
      <c r="F205" s="59"/>
      <c r="G205" s="59"/>
      <c r="I205" s="59"/>
      <c r="J205" s="59"/>
      <c r="K205" s="59"/>
      <c r="L205" s="59"/>
      <c r="M205" s="59"/>
      <c r="N205" s="59"/>
      <c r="O205" s="59"/>
    </row>
    <row r="206" ht="13.5">
      <c r="A206" s="59"/>
      <c r="B206" s="59"/>
      <c r="C206" s="59"/>
      <c r="D206" s="59"/>
      <c r="E206" s="59"/>
      <c r="F206" s="59"/>
      <c r="G206" s="59"/>
      <c r="I206" s="59"/>
      <c r="J206" s="59"/>
      <c r="K206" s="59"/>
      <c r="L206" s="59"/>
      <c r="M206" s="59"/>
      <c r="N206" s="59"/>
      <c r="O206" s="59"/>
    </row>
    <row r="207" ht="13.5">
      <c r="A207" s="59"/>
      <c r="B207" s="59"/>
      <c r="C207" s="59"/>
      <c r="D207" s="59"/>
      <c r="E207" s="59"/>
      <c r="F207" s="59"/>
      <c r="G207" s="59"/>
      <c r="I207" s="59"/>
      <c r="J207" s="59"/>
      <c r="K207" s="59"/>
      <c r="L207" s="59"/>
      <c r="M207" s="59"/>
      <c r="N207" s="59"/>
      <c r="O207" s="59"/>
    </row>
    <row r="208" ht="13.5">
      <c r="A208" s="59"/>
      <c r="B208" s="59"/>
      <c r="C208" s="59"/>
      <c r="D208" s="59"/>
      <c r="E208" s="59"/>
      <c r="F208" s="59"/>
      <c r="G208" s="59"/>
      <c r="I208" s="59"/>
      <c r="J208" s="59"/>
      <c r="K208" s="59"/>
      <c r="L208" s="59"/>
      <c r="M208" s="59"/>
      <c r="N208" s="59"/>
      <c r="O208" s="59"/>
    </row>
    <row r="209" ht="13.5">
      <c r="A209" s="59"/>
      <c r="B209" s="59"/>
      <c r="C209" s="59"/>
      <c r="D209" s="59"/>
      <c r="E209" s="59"/>
      <c r="F209" s="59"/>
      <c r="G209" s="59"/>
      <c r="I209" s="59"/>
      <c r="J209" s="59"/>
      <c r="K209" s="59"/>
      <c r="L209" s="59"/>
      <c r="M209" s="59"/>
      <c r="N209" s="59"/>
      <c r="O209" s="59"/>
    </row>
    <row r="210" ht="13.5">
      <c r="A210" s="59"/>
      <c r="B210" s="59"/>
      <c r="C210" s="59"/>
      <c r="D210" s="59"/>
      <c r="E210" s="59"/>
      <c r="F210" s="59"/>
      <c r="G210" s="59"/>
      <c r="I210" s="59"/>
      <c r="J210" s="59"/>
      <c r="K210" s="59"/>
      <c r="L210" s="59"/>
      <c r="M210" s="59"/>
      <c r="N210" s="59"/>
      <c r="O210" s="59"/>
    </row>
    <row r="211" ht="13.5">
      <c r="A211" s="59"/>
      <c r="B211" s="59"/>
      <c r="C211" s="59"/>
      <c r="D211" s="59"/>
      <c r="E211" s="59"/>
      <c r="F211" s="59"/>
      <c r="G211" s="59"/>
      <c r="I211" s="59"/>
      <c r="J211" s="59"/>
      <c r="K211" s="59"/>
      <c r="L211" s="59"/>
      <c r="M211" s="59"/>
      <c r="N211" s="59"/>
      <c r="O211" s="59"/>
    </row>
    <row r="212" ht="13.5">
      <c r="A212" s="59"/>
      <c r="B212" s="59"/>
      <c r="C212" s="59"/>
      <c r="D212" s="59"/>
      <c r="E212" s="59"/>
      <c r="F212" s="59"/>
      <c r="G212" s="59"/>
      <c r="I212" s="59"/>
      <c r="J212" s="59"/>
      <c r="K212" s="59"/>
      <c r="L212" s="59"/>
      <c r="M212" s="59"/>
      <c r="N212" s="59"/>
      <c r="O212" s="59"/>
    </row>
    <row r="213" ht="13.5">
      <c r="A213" s="59"/>
      <c r="B213" s="59"/>
      <c r="C213" s="59"/>
      <c r="D213" s="59"/>
      <c r="E213" s="59"/>
      <c r="F213" s="59"/>
      <c r="G213" s="59"/>
      <c r="I213" s="59"/>
      <c r="J213" s="59"/>
      <c r="K213" s="59"/>
      <c r="L213" s="59"/>
      <c r="M213" s="59"/>
      <c r="N213" s="59"/>
      <c r="O213" s="59"/>
    </row>
    <row r="214" ht="13.5">
      <c r="A214" s="59"/>
      <c r="B214" s="59"/>
      <c r="C214" s="59"/>
      <c r="D214" s="59"/>
      <c r="E214" s="59"/>
      <c r="F214" s="59"/>
      <c r="G214" s="59"/>
      <c r="I214" s="59"/>
      <c r="J214" s="59"/>
      <c r="K214" s="59"/>
      <c r="L214" s="59"/>
      <c r="M214" s="59"/>
      <c r="N214" s="59"/>
      <c r="O214" s="59"/>
    </row>
    <row r="215" ht="13.5">
      <c r="A215" s="59"/>
      <c r="B215" s="59"/>
      <c r="C215" s="59"/>
      <c r="D215" s="59"/>
      <c r="E215" s="59"/>
      <c r="F215" s="59"/>
      <c r="G215" s="59"/>
      <c r="I215" s="59"/>
      <c r="J215" s="59"/>
      <c r="K215" s="59"/>
      <c r="L215" s="59"/>
      <c r="M215" s="59"/>
      <c r="N215" s="59"/>
      <c r="O215" s="59"/>
    </row>
    <row r="216" ht="13.5">
      <c r="A216" s="59"/>
      <c r="B216" s="59"/>
      <c r="C216" s="59"/>
      <c r="D216" s="59"/>
      <c r="E216" s="59"/>
      <c r="F216" s="59"/>
      <c r="G216" s="59"/>
      <c r="I216" s="59"/>
      <c r="J216" s="59"/>
      <c r="K216" s="59"/>
      <c r="L216" s="59"/>
      <c r="M216" s="59"/>
      <c r="N216" s="59"/>
      <c r="O216" s="59"/>
    </row>
    <row r="217" ht="13.5">
      <c r="A217" s="59"/>
      <c r="B217" s="59"/>
      <c r="C217" s="59"/>
      <c r="D217" s="59"/>
      <c r="E217" s="59"/>
      <c r="F217" s="59"/>
      <c r="G217" s="59"/>
      <c r="I217" s="59"/>
      <c r="J217" s="59"/>
      <c r="K217" s="59"/>
      <c r="L217" s="59"/>
      <c r="M217" s="59"/>
      <c r="N217" s="59"/>
      <c r="O217" s="59"/>
    </row>
    <row r="218" ht="13.5">
      <c r="A218" s="59"/>
      <c r="B218" s="59"/>
      <c r="C218" s="59"/>
      <c r="D218" s="59"/>
      <c r="E218" s="59"/>
      <c r="F218" s="59"/>
      <c r="G218" s="59"/>
      <c r="I218" s="59"/>
      <c r="J218" s="59"/>
      <c r="K218" s="59"/>
      <c r="L218" s="59"/>
      <c r="M218" s="59"/>
      <c r="N218" s="59"/>
      <c r="O218" s="59"/>
    </row>
    <row r="219" ht="13.5">
      <c r="A219" s="59"/>
      <c r="B219" s="59"/>
      <c r="C219" s="59"/>
      <c r="D219" s="59"/>
      <c r="E219" s="59"/>
      <c r="F219" s="59"/>
      <c r="G219" s="59"/>
      <c r="I219" s="59"/>
      <c r="J219" s="59"/>
      <c r="K219" s="59"/>
      <c r="L219" s="59"/>
      <c r="M219" s="59"/>
      <c r="N219" s="59"/>
      <c r="O219" s="59"/>
    </row>
    <row r="220" ht="13.5">
      <c r="A220" s="59"/>
      <c r="B220" s="59"/>
      <c r="C220" s="59"/>
      <c r="D220" s="59"/>
      <c r="E220" s="59"/>
      <c r="F220" s="59"/>
      <c r="G220" s="59"/>
      <c r="I220" s="59"/>
      <c r="J220" s="59"/>
      <c r="K220" s="59"/>
      <c r="L220" s="59"/>
      <c r="M220" s="59"/>
      <c r="N220" s="59"/>
      <c r="O220" s="59"/>
    </row>
    <row r="221" ht="13.5">
      <c r="A221" s="59"/>
      <c r="B221" s="59"/>
      <c r="C221" s="59"/>
      <c r="D221" s="59"/>
      <c r="E221" s="59"/>
      <c r="F221" s="59"/>
      <c r="G221" s="59"/>
      <c r="I221" s="59"/>
      <c r="J221" s="59"/>
      <c r="K221" s="59"/>
      <c r="L221" s="59"/>
      <c r="M221" s="59"/>
      <c r="N221" s="59"/>
      <c r="O221" s="59"/>
    </row>
    <row r="222" ht="13.5">
      <c r="A222" s="59"/>
      <c r="B222" s="59"/>
      <c r="C222" s="59"/>
      <c r="D222" s="59"/>
      <c r="E222" s="59"/>
      <c r="F222" s="59"/>
      <c r="G222" s="59"/>
      <c r="I222" s="59"/>
      <c r="J222" s="59"/>
      <c r="K222" s="59"/>
      <c r="L222" s="59"/>
      <c r="M222" s="59"/>
      <c r="N222" s="59"/>
      <c r="O222" s="59"/>
    </row>
    <row r="223" ht="13.5">
      <c r="A223" s="59"/>
      <c r="B223" s="59"/>
      <c r="C223" s="59"/>
      <c r="D223" s="59"/>
      <c r="E223" s="59"/>
      <c r="F223" s="59"/>
      <c r="G223" s="59"/>
      <c r="I223" s="59"/>
      <c r="J223" s="59"/>
      <c r="K223" s="59"/>
      <c r="L223" s="59"/>
      <c r="M223" s="59"/>
      <c r="N223" s="59"/>
      <c r="O223" s="59"/>
    </row>
    <row r="224" ht="13.5">
      <c r="A224" s="59"/>
      <c r="B224" s="59"/>
      <c r="C224" s="59"/>
      <c r="D224" s="59"/>
      <c r="E224" s="59"/>
      <c r="F224" s="59"/>
      <c r="G224" s="59"/>
      <c r="I224" s="59"/>
      <c r="J224" s="59"/>
      <c r="K224" s="59"/>
      <c r="L224" s="59"/>
      <c r="M224" s="59"/>
      <c r="N224" s="59"/>
      <c r="O224" s="59"/>
    </row>
    <row r="225" ht="13.5">
      <c r="A225" s="59"/>
      <c r="B225" s="59"/>
      <c r="C225" s="59"/>
      <c r="D225" s="59"/>
      <c r="E225" s="59"/>
      <c r="F225" s="59"/>
      <c r="G225" s="59"/>
      <c r="I225" s="59"/>
      <c r="J225" s="59"/>
      <c r="K225" s="59"/>
      <c r="L225" s="59"/>
      <c r="M225" s="59"/>
      <c r="N225" s="59"/>
      <c r="O225" s="59"/>
    </row>
    <row r="226" ht="13.5">
      <c r="A226" s="59"/>
      <c r="B226" s="59"/>
      <c r="C226" s="59"/>
      <c r="D226" s="59"/>
      <c r="E226" s="59"/>
      <c r="F226" s="59"/>
      <c r="G226" s="59"/>
      <c r="I226" s="59"/>
      <c r="J226" s="59"/>
      <c r="K226" s="59"/>
      <c r="L226" s="59"/>
      <c r="M226" s="59"/>
      <c r="N226" s="59"/>
      <c r="O226" s="59"/>
    </row>
    <row r="227" ht="13.5">
      <c r="A227" s="59"/>
      <c r="B227" s="59"/>
      <c r="C227" s="59"/>
      <c r="D227" s="59"/>
      <c r="E227" s="59"/>
      <c r="F227" s="59"/>
      <c r="G227" s="59"/>
      <c r="I227" s="59"/>
      <c r="J227" s="59"/>
      <c r="K227" s="59"/>
      <c r="L227" s="59"/>
      <c r="M227" s="59"/>
      <c r="N227" s="59"/>
      <c r="O227" s="59"/>
    </row>
    <row r="228" ht="13.5">
      <c r="A228" s="59"/>
      <c r="B228" s="59"/>
      <c r="C228" s="59"/>
      <c r="D228" s="59"/>
      <c r="E228" s="59"/>
      <c r="F228" s="59"/>
      <c r="G228" s="59"/>
      <c r="I228" s="59"/>
      <c r="J228" s="59"/>
      <c r="K228" s="59"/>
      <c r="L228" s="59"/>
      <c r="M228" s="59"/>
      <c r="N228" s="59"/>
      <c r="O228" s="59"/>
    </row>
    <row r="229" ht="13.5">
      <c r="A229" s="59"/>
      <c r="B229" s="59"/>
      <c r="C229" s="59"/>
      <c r="D229" s="59"/>
      <c r="E229" s="59"/>
      <c r="F229" s="59"/>
      <c r="G229" s="59"/>
      <c r="I229" s="59"/>
      <c r="J229" s="59"/>
      <c r="K229" s="59"/>
      <c r="L229" s="59"/>
      <c r="M229" s="59"/>
      <c r="N229" s="59"/>
      <c r="O229" s="59"/>
    </row>
    <row r="230" ht="13.5">
      <c r="A230" s="59"/>
      <c r="B230" s="59"/>
      <c r="C230" s="59"/>
      <c r="D230" s="59"/>
      <c r="E230" s="59"/>
      <c r="F230" s="59"/>
      <c r="G230" s="59"/>
      <c r="I230" s="59"/>
      <c r="J230" s="59"/>
      <c r="K230" s="59"/>
      <c r="L230" s="59"/>
      <c r="M230" s="59"/>
      <c r="N230" s="59"/>
      <c r="O230" s="59"/>
    </row>
    <row r="231" ht="13.5">
      <c r="A231" s="59"/>
      <c r="B231" s="59"/>
      <c r="C231" s="59"/>
      <c r="D231" s="59"/>
      <c r="E231" s="59"/>
      <c r="F231" s="59"/>
      <c r="G231" s="59"/>
      <c r="I231" s="59"/>
      <c r="J231" s="59"/>
      <c r="K231" s="59"/>
      <c r="L231" s="59"/>
      <c r="M231" s="59"/>
      <c r="N231" s="59"/>
      <c r="O231" s="59"/>
    </row>
    <row r="232" ht="13.5">
      <c r="A232" s="59"/>
      <c r="B232" s="59"/>
      <c r="C232" s="59"/>
      <c r="D232" s="59"/>
      <c r="E232" s="59"/>
      <c r="F232" s="59"/>
      <c r="G232" s="59"/>
      <c r="I232" s="59"/>
      <c r="J232" s="59"/>
      <c r="K232" s="59"/>
      <c r="L232" s="59"/>
      <c r="M232" s="59"/>
      <c r="N232" s="59"/>
      <c r="O232" s="59"/>
    </row>
    <row r="233" ht="13.5">
      <c r="A233" s="59"/>
      <c r="B233" s="59"/>
      <c r="C233" s="59"/>
      <c r="D233" s="59"/>
      <c r="E233" s="59"/>
      <c r="F233" s="59"/>
      <c r="G233" s="59"/>
      <c r="I233" s="59"/>
      <c r="J233" s="59"/>
      <c r="K233" s="59"/>
      <c r="L233" s="59"/>
      <c r="M233" s="59"/>
      <c r="N233" s="59"/>
      <c r="O233" s="59"/>
    </row>
    <row r="234" ht="13.5">
      <c r="A234" s="59"/>
      <c r="B234" s="59"/>
      <c r="C234" s="59"/>
      <c r="D234" s="59"/>
      <c r="E234" s="59"/>
      <c r="F234" s="59"/>
      <c r="G234" s="59"/>
      <c r="I234" s="59"/>
      <c r="J234" s="59"/>
      <c r="K234" s="59"/>
      <c r="L234" s="59"/>
      <c r="M234" s="59"/>
      <c r="N234" s="59"/>
      <c r="O234" s="59"/>
    </row>
    <row r="235" ht="13.5">
      <c r="A235" s="59"/>
      <c r="B235" s="59"/>
      <c r="C235" s="59"/>
      <c r="D235" s="59"/>
      <c r="E235" s="59"/>
      <c r="F235" s="59"/>
      <c r="G235" s="59"/>
      <c r="I235" s="59"/>
      <c r="J235" s="59"/>
      <c r="K235" s="59"/>
      <c r="L235" s="59"/>
      <c r="M235" s="59"/>
      <c r="N235" s="59"/>
      <c r="O235" s="59"/>
    </row>
    <row r="236" ht="13.5">
      <c r="A236" s="59"/>
      <c r="B236" s="59"/>
      <c r="C236" s="59"/>
      <c r="D236" s="59"/>
      <c r="E236" s="59"/>
      <c r="F236" s="59"/>
      <c r="G236" s="59"/>
      <c r="I236" s="59"/>
      <c r="J236" s="59"/>
      <c r="K236" s="59"/>
      <c r="L236" s="59"/>
      <c r="M236" s="59"/>
      <c r="N236" s="59"/>
      <c r="O236" s="59"/>
    </row>
    <row r="237" ht="13.5">
      <c r="A237" s="59"/>
      <c r="B237" s="59"/>
      <c r="C237" s="59"/>
      <c r="D237" s="59"/>
      <c r="E237" s="59"/>
      <c r="F237" s="59"/>
      <c r="G237" s="59"/>
      <c r="I237" s="59"/>
      <c r="J237" s="59"/>
      <c r="K237" s="59"/>
      <c r="L237" s="59"/>
      <c r="M237" s="59"/>
      <c r="N237" s="59"/>
      <c r="O237" s="59"/>
    </row>
    <row r="238" ht="13.5">
      <c r="A238" s="59"/>
      <c r="B238" s="59"/>
      <c r="C238" s="59"/>
      <c r="D238" s="59"/>
      <c r="E238" s="59"/>
      <c r="F238" s="59"/>
      <c r="G238" s="59"/>
      <c r="I238" s="59"/>
      <c r="J238" s="59"/>
      <c r="K238" s="59"/>
      <c r="L238" s="59"/>
      <c r="M238" s="59"/>
      <c r="N238" s="59"/>
      <c r="O238" s="59"/>
    </row>
    <row r="239" ht="13.5">
      <c r="A239" s="59"/>
      <c r="B239" s="59"/>
      <c r="C239" s="59"/>
      <c r="D239" s="59"/>
      <c r="E239" s="59"/>
      <c r="F239" s="59"/>
      <c r="G239" s="59"/>
      <c r="I239" s="59"/>
      <c r="J239" s="59"/>
      <c r="K239" s="59"/>
      <c r="L239" s="59"/>
      <c r="M239" s="59"/>
      <c r="N239" s="59"/>
      <c r="O239" s="59"/>
    </row>
    <row r="240" ht="13.5">
      <c r="A240" s="59"/>
      <c r="B240" s="59"/>
      <c r="C240" s="59"/>
      <c r="D240" s="59"/>
      <c r="E240" s="59"/>
      <c r="F240" s="59"/>
      <c r="G240" s="59"/>
      <c r="I240" s="59"/>
      <c r="J240" s="59"/>
      <c r="K240" s="59"/>
      <c r="L240" s="59"/>
      <c r="M240" s="59"/>
      <c r="N240" s="59"/>
      <c r="O240" s="59"/>
    </row>
    <row r="241" ht="13.5">
      <c r="A241" s="59"/>
      <c r="B241" s="59"/>
      <c r="C241" s="59"/>
      <c r="D241" s="59"/>
      <c r="E241" s="59"/>
      <c r="F241" s="59"/>
      <c r="G241" s="59"/>
      <c r="I241" s="59"/>
      <c r="J241" s="59"/>
      <c r="K241" s="59"/>
      <c r="L241" s="59"/>
      <c r="M241" s="59"/>
      <c r="N241" s="59"/>
      <c r="O241" s="59"/>
    </row>
    <row r="242" ht="13.5">
      <c r="A242" s="59"/>
      <c r="B242" s="59"/>
      <c r="C242" s="59"/>
      <c r="D242" s="59"/>
      <c r="E242" s="59"/>
      <c r="F242" s="59"/>
      <c r="G242" s="59"/>
      <c r="I242" s="59"/>
      <c r="J242" s="59"/>
      <c r="K242" s="59"/>
      <c r="L242" s="59"/>
      <c r="M242" s="59"/>
      <c r="N242" s="59"/>
      <c r="O242" s="59"/>
    </row>
    <row r="243" ht="13.5">
      <c r="A243" s="59"/>
      <c r="B243" s="59"/>
      <c r="C243" s="59"/>
      <c r="D243" s="59"/>
      <c r="E243" s="59"/>
      <c r="F243" s="59"/>
      <c r="G243" s="59"/>
      <c r="I243" s="59"/>
      <c r="J243" s="59"/>
      <c r="K243" s="59"/>
      <c r="L243" s="59"/>
      <c r="M243" s="59"/>
      <c r="N243" s="59"/>
      <c r="O243" s="59"/>
    </row>
    <row r="244" ht="13.5">
      <c r="A244" s="59"/>
      <c r="B244" s="59"/>
      <c r="C244" s="59"/>
      <c r="D244" s="59"/>
      <c r="E244" s="59"/>
      <c r="F244" s="59"/>
      <c r="G244" s="59"/>
      <c r="I244" s="59"/>
      <c r="J244" s="59"/>
      <c r="K244" s="59"/>
      <c r="L244" s="59"/>
      <c r="M244" s="59"/>
      <c r="N244" s="59"/>
      <c r="O244" s="59"/>
    </row>
    <row r="245" ht="13.5">
      <c r="A245" s="59"/>
      <c r="B245" s="59"/>
      <c r="C245" s="59"/>
      <c r="D245" s="59"/>
      <c r="E245" s="59"/>
      <c r="F245" s="59"/>
      <c r="G245" s="59"/>
      <c r="I245" s="59"/>
      <c r="J245" s="59"/>
      <c r="K245" s="59"/>
      <c r="L245" s="59"/>
      <c r="M245" s="59"/>
      <c r="N245" s="59"/>
      <c r="O245" s="59"/>
    </row>
    <row r="246" ht="13.5">
      <c r="A246" s="59"/>
      <c r="B246" s="59"/>
      <c r="C246" s="59"/>
      <c r="D246" s="59"/>
      <c r="E246" s="59"/>
      <c r="F246" s="59"/>
      <c r="G246" s="59"/>
      <c r="I246" s="59"/>
      <c r="J246" s="59"/>
      <c r="K246" s="59"/>
      <c r="L246" s="59"/>
      <c r="M246" s="59"/>
      <c r="N246" s="59"/>
      <c r="O246" s="59"/>
    </row>
    <row r="247" ht="13.5">
      <c r="A247" s="59"/>
      <c r="B247" s="59"/>
      <c r="C247" s="59"/>
      <c r="D247" s="59"/>
      <c r="E247" s="59"/>
      <c r="F247" s="59"/>
      <c r="G247" s="59"/>
      <c r="I247" s="59"/>
      <c r="J247" s="59"/>
      <c r="K247" s="59"/>
      <c r="L247" s="59"/>
      <c r="M247" s="59"/>
      <c r="N247" s="59"/>
      <c r="O247" s="59"/>
    </row>
    <row r="248" ht="13.5">
      <c r="A248" s="59"/>
      <c r="B248" s="59"/>
      <c r="C248" s="59"/>
      <c r="D248" s="59"/>
      <c r="E248" s="59"/>
      <c r="F248" s="59"/>
      <c r="G248" s="59"/>
      <c r="I248" s="59"/>
      <c r="J248" s="59"/>
      <c r="K248" s="59"/>
      <c r="L248" s="59"/>
      <c r="M248" s="59"/>
      <c r="N248" s="59"/>
      <c r="O248" s="59"/>
    </row>
    <row r="249" ht="13.5">
      <c r="A249" s="59"/>
      <c r="B249" s="59"/>
      <c r="C249" s="59"/>
      <c r="D249" s="59"/>
      <c r="E249" s="59"/>
      <c r="F249" s="59"/>
      <c r="G249" s="59"/>
      <c r="I249" s="59"/>
      <c r="J249" s="59"/>
      <c r="K249" s="59"/>
      <c r="L249" s="59"/>
      <c r="M249" s="59"/>
      <c r="N249" s="59"/>
      <c r="O249" s="59"/>
    </row>
    <row r="250" ht="13.5">
      <c r="A250" s="59"/>
      <c r="B250" s="59"/>
      <c r="C250" s="59"/>
      <c r="D250" s="59"/>
      <c r="E250" s="59"/>
      <c r="F250" s="59"/>
      <c r="G250" s="59"/>
      <c r="I250" s="59"/>
      <c r="J250" s="59"/>
      <c r="K250" s="59"/>
      <c r="L250" s="59"/>
      <c r="M250" s="59"/>
      <c r="N250" s="59"/>
      <c r="O250" s="59"/>
    </row>
    <row r="251" ht="13.5">
      <c r="A251" s="59"/>
      <c r="B251" s="59"/>
      <c r="C251" s="59"/>
      <c r="D251" s="59"/>
      <c r="E251" s="59"/>
      <c r="F251" s="59"/>
      <c r="G251" s="59"/>
      <c r="I251" s="59"/>
      <c r="J251" s="59"/>
      <c r="K251" s="59"/>
      <c r="L251" s="59"/>
      <c r="M251" s="59"/>
      <c r="N251" s="59"/>
      <c r="O251" s="59"/>
    </row>
    <row r="252" ht="13.5">
      <c r="A252" s="59"/>
      <c r="B252" s="59"/>
      <c r="C252" s="59"/>
      <c r="D252" s="59"/>
      <c r="E252" s="59"/>
      <c r="F252" s="59"/>
      <c r="G252" s="59"/>
      <c r="I252" s="59"/>
      <c r="J252" s="59"/>
      <c r="K252" s="59"/>
      <c r="L252" s="59"/>
      <c r="M252" s="59"/>
      <c r="N252" s="59"/>
      <c r="O252" s="59"/>
    </row>
    <row r="253" ht="13.5">
      <c r="A253" s="59"/>
      <c r="B253" s="59"/>
      <c r="C253" s="59"/>
      <c r="D253" s="59"/>
      <c r="E253" s="59"/>
      <c r="F253" s="59"/>
      <c r="G253" s="59"/>
      <c r="I253" s="59"/>
      <c r="J253" s="59"/>
      <c r="K253" s="59"/>
      <c r="L253" s="59"/>
      <c r="M253" s="59"/>
      <c r="N253" s="59"/>
      <c r="O253" s="59"/>
    </row>
    <row r="254" ht="13.5">
      <c r="A254" s="59"/>
      <c r="B254" s="59"/>
      <c r="C254" s="59"/>
      <c r="D254" s="59"/>
      <c r="E254" s="59"/>
      <c r="F254" s="59"/>
      <c r="G254" s="59"/>
      <c r="I254" s="59"/>
      <c r="J254" s="59"/>
      <c r="K254" s="59"/>
      <c r="L254" s="59"/>
      <c r="M254" s="59"/>
      <c r="N254" s="59"/>
      <c r="O254" s="59"/>
    </row>
    <row r="255" ht="13.5">
      <c r="A255" s="59"/>
      <c r="B255" s="59"/>
      <c r="C255" s="59"/>
      <c r="D255" s="59"/>
      <c r="E255" s="59"/>
      <c r="F255" s="59"/>
      <c r="G255" s="59"/>
      <c r="I255" s="59"/>
      <c r="J255" s="59"/>
      <c r="K255" s="59"/>
      <c r="L255" s="59"/>
      <c r="M255" s="59"/>
      <c r="N255" s="59"/>
      <c r="O255" s="59"/>
    </row>
    <row r="256" ht="13.5">
      <c r="A256" s="59"/>
      <c r="B256" s="59"/>
      <c r="C256" s="59"/>
      <c r="D256" s="59"/>
      <c r="E256" s="59"/>
      <c r="F256" s="59"/>
      <c r="G256" s="59"/>
      <c r="I256" s="59"/>
      <c r="J256" s="59"/>
      <c r="K256" s="59"/>
      <c r="L256" s="59"/>
      <c r="M256" s="59"/>
      <c r="N256" s="59"/>
      <c r="O256" s="59"/>
    </row>
    <row r="257" ht="13.5">
      <c r="A257" s="59"/>
      <c r="B257" s="59"/>
      <c r="C257" s="59"/>
      <c r="D257" s="59"/>
      <c r="E257" s="59"/>
      <c r="F257" s="59"/>
      <c r="G257" s="59"/>
      <c r="I257" s="59"/>
      <c r="J257" s="59"/>
      <c r="K257" s="59"/>
      <c r="L257" s="59"/>
      <c r="M257" s="59"/>
      <c r="N257" s="59"/>
      <c r="O257" s="59"/>
    </row>
    <row r="258" ht="13.5">
      <c r="A258" s="59"/>
      <c r="B258" s="59"/>
      <c r="C258" s="59"/>
      <c r="D258" s="59"/>
      <c r="E258" s="59"/>
      <c r="F258" s="59"/>
      <c r="G258" s="59"/>
      <c r="I258" s="59"/>
      <c r="J258" s="59"/>
      <c r="K258" s="59"/>
      <c r="L258" s="59"/>
      <c r="M258" s="59"/>
      <c r="N258" s="59"/>
      <c r="O258" s="59"/>
    </row>
    <row r="259" ht="13.5">
      <c r="A259" s="59"/>
      <c r="B259" s="59"/>
      <c r="C259" s="59"/>
      <c r="D259" s="59"/>
      <c r="E259" s="59"/>
      <c r="F259" s="59"/>
      <c r="G259" s="59"/>
      <c r="I259" s="59"/>
      <c r="J259" s="59"/>
      <c r="K259" s="59"/>
      <c r="L259" s="59"/>
      <c r="M259" s="59"/>
      <c r="N259" s="59"/>
      <c r="O259" s="59"/>
    </row>
    <row r="260" ht="13.5">
      <c r="A260" s="59"/>
      <c r="B260" s="59"/>
      <c r="C260" s="59"/>
      <c r="D260" s="59"/>
      <c r="E260" s="59"/>
      <c r="F260" s="59"/>
      <c r="G260" s="59"/>
      <c r="I260" s="59"/>
      <c r="J260" s="59"/>
      <c r="K260" s="59"/>
      <c r="L260" s="59"/>
      <c r="M260" s="59"/>
      <c r="N260" s="59"/>
      <c r="O260" s="59"/>
    </row>
    <row r="261" ht="13.5">
      <c r="A261" s="59"/>
      <c r="B261" s="59"/>
      <c r="C261" s="59"/>
      <c r="D261" s="59"/>
      <c r="E261" s="59"/>
      <c r="F261" s="59"/>
      <c r="G261" s="59"/>
      <c r="I261" s="59"/>
      <c r="J261" s="59"/>
      <c r="K261" s="59"/>
      <c r="L261" s="59"/>
      <c r="M261" s="59"/>
      <c r="N261" s="59"/>
      <c r="O261" s="59"/>
    </row>
    <row r="262" ht="13.5">
      <c r="A262" s="59"/>
      <c r="B262" s="59"/>
      <c r="C262" s="59"/>
      <c r="D262" s="59"/>
      <c r="E262" s="59"/>
      <c r="F262" s="59"/>
      <c r="G262" s="59"/>
      <c r="I262" s="59"/>
      <c r="J262" s="59"/>
      <c r="K262" s="59"/>
      <c r="L262" s="59"/>
      <c r="M262" s="59"/>
      <c r="N262" s="59"/>
      <c r="O262" s="59"/>
    </row>
    <row r="263" ht="13.5">
      <c r="A263" s="59"/>
      <c r="B263" s="59"/>
      <c r="C263" s="59"/>
      <c r="D263" s="59"/>
      <c r="E263" s="59"/>
      <c r="F263" s="59"/>
      <c r="G263" s="59"/>
      <c r="I263" s="59"/>
      <c r="J263" s="59"/>
      <c r="K263" s="59"/>
      <c r="L263" s="59"/>
      <c r="M263" s="59"/>
      <c r="N263" s="59"/>
      <c r="O263" s="59"/>
    </row>
    <row r="264" ht="13.5">
      <c r="A264" s="59"/>
      <c r="B264" s="59"/>
      <c r="C264" s="59"/>
      <c r="D264" s="59"/>
      <c r="E264" s="59"/>
      <c r="F264" s="59"/>
      <c r="G264" s="59"/>
      <c r="I264" s="59"/>
      <c r="J264" s="59"/>
      <c r="K264" s="59"/>
      <c r="L264" s="59"/>
      <c r="M264" s="59"/>
      <c r="N264" s="59"/>
      <c r="O264" s="59"/>
    </row>
    <row r="265" ht="13.5">
      <c r="A265" s="59"/>
      <c r="B265" s="59"/>
      <c r="C265" s="59"/>
      <c r="D265" s="59"/>
      <c r="E265" s="59"/>
      <c r="F265" s="59"/>
      <c r="G265" s="59"/>
      <c r="I265" s="59"/>
      <c r="J265" s="59"/>
      <c r="K265" s="59"/>
      <c r="L265" s="59"/>
      <c r="M265" s="59"/>
      <c r="N265" s="59"/>
      <c r="O265" s="59"/>
    </row>
    <row r="266" ht="13.5">
      <c r="A266" s="59"/>
      <c r="B266" s="59"/>
      <c r="C266" s="59"/>
      <c r="D266" s="59"/>
      <c r="E266" s="59"/>
      <c r="F266" s="59"/>
      <c r="G266" s="59"/>
      <c r="I266" s="59"/>
      <c r="J266" s="59"/>
      <c r="K266" s="59"/>
      <c r="L266" s="59"/>
      <c r="M266" s="59"/>
      <c r="N266" s="59"/>
      <c r="O266" s="59"/>
    </row>
    <row r="267" ht="13.5">
      <c r="A267" s="59"/>
      <c r="B267" s="59"/>
      <c r="C267" s="59"/>
      <c r="D267" s="59"/>
      <c r="E267" s="59"/>
      <c r="F267" s="59"/>
      <c r="G267" s="59"/>
      <c r="I267" s="59"/>
      <c r="J267" s="59"/>
      <c r="K267" s="59"/>
      <c r="L267" s="59"/>
      <c r="M267" s="59"/>
      <c r="N267" s="59"/>
      <c r="O267" s="59"/>
    </row>
    <row r="268" ht="13.5">
      <c r="A268" s="59"/>
      <c r="B268" s="59"/>
      <c r="C268" s="59"/>
      <c r="D268" s="59"/>
      <c r="E268" s="59"/>
      <c r="F268" s="59"/>
      <c r="G268" s="59"/>
      <c r="I268" s="59"/>
      <c r="J268" s="59"/>
      <c r="K268" s="59"/>
      <c r="L268" s="59"/>
      <c r="M268" s="59"/>
      <c r="N268" s="59"/>
      <c r="O268" s="59"/>
    </row>
    <row r="269" ht="13.5">
      <c r="A269" s="59"/>
      <c r="B269" s="59"/>
      <c r="C269" s="59"/>
      <c r="D269" s="59"/>
      <c r="E269" s="59"/>
      <c r="F269" s="59"/>
      <c r="G269" s="59"/>
      <c r="I269" s="59"/>
      <c r="J269" s="59"/>
      <c r="K269" s="59"/>
      <c r="L269" s="59"/>
      <c r="M269" s="59"/>
      <c r="N269" s="59"/>
      <c r="O269" s="59"/>
    </row>
    <row r="270" ht="13.5">
      <c r="A270" s="59"/>
      <c r="B270" s="59"/>
      <c r="C270" s="59"/>
      <c r="D270" s="59"/>
      <c r="E270" s="59"/>
      <c r="F270" s="59"/>
      <c r="G270" s="59"/>
      <c r="I270" s="59"/>
      <c r="J270" s="59"/>
      <c r="K270" s="59"/>
      <c r="L270" s="59"/>
      <c r="M270" s="59"/>
      <c r="N270" s="59"/>
      <c r="O270" s="59"/>
    </row>
    <row r="271" ht="13.5">
      <c r="A271" s="59"/>
      <c r="B271" s="59"/>
      <c r="C271" s="59"/>
      <c r="D271" s="59"/>
      <c r="E271" s="59"/>
      <c r="F271" s="59"/>
      <c r="G271" s="59"/>
      <c r="I271" s="59"/>
      <c r="J271" s="59"/>
      <c r="K271" s="59"/>
      <c r="L271" s="59"/>
      <c r="M271" s="59"/>
      <c r="N271" s="59"/>
      <c r="O271" s="59"/>
    </row>
    <row r="272" ht="13.5">
      <c r="A272" s="59"/>
      <c r="B272" s="59"/>
      <c r="C272" s="59"/>
      <c r="D272" s="59"/>
      <c r="E272" s="59"/>
      <c r="F272" s="59"/>
      <c r="G272" s="59"/>
      <c r="I272" s="59"/>
      <c r="J272" s="59"/>
      <c r="K272" s="59"/>
      <c r="L272" s="59"/>
      <c r="M272" s="59"/>
      <c r="N272" s="59"/>
      <c r="O272" s="59"/>
    </row>
    <row r="273" ht="13.5">
      <c r="A273" s="59"/>
      <c r="B273" s="59"/>
      <c r="C273" s="59"/>
      <c r="D273" s="59"/>
      <c r="E273" s="59"/>
      <c r="F273" s="59"/>
      <c r="G273" s="59"/>
      <c r="I273" s="59"/>
      <c r="J273" s="59"/>
      <c r="K273" s="59"/>
      <c r="L273" s="59"/>
      <c r="M273" s="59"/>
      <c r="N273" s="59"/>
      <c r="O273" s="59"/>
    </row>
    <row r="274" ht="13.5">
      <c r="A274" s="59"/>
      <c r="B274" s="59"/>
      <c r="C274" s="59"/>
      <c r="D274" s="59"/>
      <c r="E274" s="59"/>
      <c r="F274" s="59"/>
      <c r="G274" s="59"/>
      <c r="I274" s="59"/>
      <c r="J274" s="59"/>
      <c r="K274" s="59"/>
      <c r="L274" s="59"/>
      <c r="M274" s="59"/>
      <c r="N274" s="59"/>
      <c r="O274" s="59"/>
    </row>
    <row r="275" ht="13.5">
      <c r="A275" s="59"/>
      <c r="B275" s="59"/>
      <c r="C275" s="59"/>
      <c r="D275" s="59"/>
      <c r="E275" s="59"/>
      <c r="F275" s="59"/>
      <c r="G275" s="59"/>
      <c r="I275" s="59"/>
      <c r="J275" s="59"/>
      <c r="K275" s="59"/>
      <c r="L275" s="59"/>
      <c r="M275" s="59"/>
      <c r="N275" s="59"/>
      <c r="O275" s="59"/>
    </row>
    <row r="276" ht="13.5">
      <c r="A276" s="59"/>
      <c r="B276" s="59"/>
      <c r="C276" s="59"/>
      <c r="D276" s="59"/>
      <c r="E276" s="59"/>
      <c r="F276" s="59"/>
      <c r="G276" s="59"/>
      <c r="I276" s="59"/>
      <c r="J276" s="59"/>
      <c r="K276" s="59"/>
      <c r="L276" s="59"/>
      <c r="M276" s="59"/>
      <c r="N276" s="59"/>
      <c r="O276" s="59"/>
    </row>
    <row r="277" ht="13.5">
      <c r="A277" s="59"/>
      <c r="B277" s="59"/>
      <c r="C277" s="59"/>
      <c r="D277" s="59"/>
      <c r="E277" s="59"/>
      <c r="F277" s="59"/>
      <c r="G277" s="59"/>
      <c r="I277" s="59"/>
      <c r="J277" s="59"/>
      <c r="K277" s="59"/>
      <c r="L277" s="59"/>
      <c r="M277" s="59"/>
      <c r="N277" s="59"/>
      <c r="O277" s="59"/>
    </row>
    <row r="278" ht="13.5">
      <c r="A278" s="59"/>
      <c r="B278" s="59"/>
      <c r="C278" s="59"/>
      <c r="D278" s="59"/>
      <c r="E278" s="59"/>
      <c r="F278" s="59"/>
      <c r="G278" s="59"/>
      <c r="I278" s="59"/>
      <c r="J278" s="59"/>
      <c r="K278" s="59"/>
      <c r="L278" s="59"/>
      <c r="M278" s="59"/>
      <c r="N278" s="59"/>
      <c r="O278" s="59"/>
    </row>
    <row r="279" ht="13.5">
      <c r="A279" s="59"/>
      <c r="B279" s="59"/>
      <c r="C279" s="59"/>
      <c r="D279" s="59"/>
      <c r="E279" s="59"/>
      <c r="F279" s="59"/>
      <c r="G279" s="59"/>
      <c r="I279" s="59"/>
      <c r="J279" s="59"/>
      <c r="K279" s="59"/>
      <c r="L279" s="59"/>
      <c r="M279" s="59"/>
      <c r="N279" s="59"/>
      <c r="O279" s="59"/>
    </row>
    <row r="280" ht="13.5">
      <c r="A280" s="59"/>
      <c r="B280" s="59"/>
      <c r="C280" s="59"/>
      <c r="D280" s="59"/>
      <c r="E280" s="59"/>
      <c r="F280" s="59"/>
      <c r="G280" s="59"/>
      <c r="I280" s="59"/>
      <c r="J280" s="59"/>
      <c r="K280" s="59"/>
      <c r="L280" s="59"/>
      <c r="M280" s="59"/>
      <c r="N280" s="59"/>
      <c r="O280" s="59"/>
    </row>
    <row r="281" ht="13.5">
      <c r="A281" s="59"/>
      <c r="B281" s="59"/>
      <c r="C281" s="59"/>
      <c r="D281" s="59"/>
      <c r="E281" s="59"/>
      <c r="F281" s="59"/>
      <c r="G281" s="59"/>
      <c r="I281" s="59"/>
      <c r="J281" s="59"/>
      <c r="K281" s="59"/>
      <c r="L281" s="59"/>
      <c r="M281" s="59"/>
      <c r="N281" s="59"/>
      <c r="O281" s="59"/>
    </row>
    <row r="282" ht="13.5">
      <c r="A282" s="59"/>
      <c r="B282" s="59"/>
      <c r="C282" s="59"/>
      <c r="D282" s="59"/>
      <c r="E282" s="59"/>
      <c r="F282" s="59"/>
      <c r="G282" s="59"/>
      <c r="I282" s="59"/>
      <c r="J282" s="59"/>
      <c r="K282" s="59"/>
      <c r="L282" s="59"/>
      <c r="M282" s="59"/>
      <c r="N282" s="59"/>
      <c r="O282" s="59"/>
    </row>
    <row r="283" ht="13.5">
      <c r="A283" s="59"/>
      <c r="B283" s="59"/>
      <c r="C283" s="59"/>
      <c r="D283" s="59"/>
      <c r="E283" s="59"/>
      <c r="F283" s="59"/>
      <c r="G283" s="59"/>
      <c r="I283" s="59"/>
      <c r="J283" s="59"/>
      <c r="K283" s="59"/>
      <c r="L283" s="59"/>
      <c r="M283" s="59"/>
      <c r="N283" s="59"/>
      <c r="O283" s="59"/>
    </row>
    <row r="284" ht="13.5">
      <c r="A284" s="59"/>
      <c r="B284" s="59"/>
      <c r="C284" s="59"/>
      <c r="D284" s="59"/>
      <c r="E284" s="59"/>
      <c r="F284" s="59"/>
      <c r="G284" s="59"/>
      <c r="I284" s="59"/>
      <c r="J284" s="59"/>
      <c r="K284" s="59"/>
      <c r="L284" s="59"/>
      <c r="M284" s="59"/>
      <c r="N284" s="59"/>
      <c r="O284" s="59"/>
    </row>
    <row r="285" ht="13.5">
      <c r="A285" s="59"/>
      <c r="B285" s="59"/>
      <c r="C285" s="59"/>
      <c r="D285" s="59"/>
      <c r="E285" s="59"/>
      <c r="F285" s="59"/>
      <c r="G285" s="59"/>
      <c r="I285" s="59"/>
      <c r="J285" s="59"/>
      <c r="K285" s="59"/>
      <c r="L285" s="59"/>
      <c r="M285" s="59"/>
      <c r="N285" s="59"/>
      <c r="O285" s="59"/>
    </row>
    <row r="286" ht="13.5">
      <c r="A286" s="59"/>
      <c r="B286" s="59"/>
      <c r="C286" s="59"/>
      <c r="D286" s="59"/>
      <c r="E286" s="59"/>
      <c r="F286" s="59"/>
      <c r="G286" s="59"/>
      <c r="I286" s="59"/>
      <c r="J286" s="59"/>
      <c r="K286" s="59"/>
      <c r="L286" s="59"/>
      <c r="M286" s="59"/>
      <c r="N286" s="59"/>
      <c r="O286" s="59"/>
    </row>
    <row r="287" ht="13.5">
      <c r="A287" s="59"/>
      <c r="B287" s="59"/>
      <c r="C287" s="59"/>
      <c r="D287" s="59"/>
      <c r="E287" s="59"/>
      <c r="F287" s="59"/>
      <c r="G287" s="59"/>
      <c r="I287" s="59"/>
      <c r="J287" s="59"/>
      <c r="K287" s="59"/>
      <c r="L287" s="59"/>
      <c r="M287" s="59"/>
      <c r="N287" s="59"/>
      <c r="O287" s="59"/>
    </row>
    <row r="288" ht="13.5">
      <c r="A288" s="59"/>
      <c r="B288" s="59"/>
      <c r="C288" s="59"/>
      <c r="D288" s="59"/>
      <c r="E288" s="59"/>
      <c r="F288" s="59"/>
      <c r="G288" s="59"/>
      <c r="I288" s="59"/>
      <c r="J288" s="59"/>
      <c r="K288" s="59"/>
      <c r="L288" s="59"/>
      <c r="M288" s="59"/>
      <c r="N288" s="59"/>
      <c r="O288" s="59"/>
    </row>
    <row r="289" ht="13.5">
      <c r="A289" s="59"/>
      <c r="B289" s="59"/>
      <c r="C289" s="59"/>
      <c r="D289" s="59"/>
      <c r="E289" s="59"/>
      <c r="F289" s="59"/>
      <c r="G289" s="59"/>
      <c r="I289" s="59"/>
      <c r="J289" s="59"/>
      <c r="K289" s="59"/>
      <c r="L289" s="59"/>
      <c r="M289" s="59"/>
      <c r="N289" s="59"/>
      <c r="O289" s="59"/>
    </row>
    <row r="290" ht="13.5">
      <c r="A290" s="59"/>
      <c r="B290" s="59"/>
      <c r="C290" s="59"/>
      <c r="D290" s="59"/>
      <c r="E290" s="59"/>
      <c r="F290" s="59"/>
      <c r="G290" s="59"/>
      <c r="I290" s="59"/>
      <c r="J290" s="59"/>
      <c r="K290" s="59"/>
      <c r="L290" s="59"/>
      <c r="M290" s="59"/>
      <c r="N290" s="59"/>
      <c r="O290" s="59"/>
    </row>
    <row r="291" ht="13.5">
      <c r="A291" s="59"/>
      <c r="B291" s="59"/>
      <c r="C291" s="59"/>
      <c r="D291" s="59"/>
      <c r="E291" s="59"/>
      <c r="F291" s="59"/>
      <c r="G291" s="59"/>
      <c r="I291" s="59"/>
      <c r="J291" s="59"/>
      <c r="K291" s="59"/>
      <c r="L291" s="59"/>
      <c r="M291" s="59"/>
      <c r="N291" s="59"/>
      <c r="O291" s="59"/>
    </row>
    <row r="292" ht="13.5">
      <c r="A292" s="59"/>
      <c r="B292" s="59"/>
      <c r="C292" s="59"/>
      <c r="D292" s="59"/>
      <c r="E292" s="59"/>
      <c r="F292" s="59"/>
      <c r="G292" s="59"/>
      <c r="I292" s="59"/>
      <c r="J292" s="59"/>
      <c r="K292" s="59"/>
      <c r="L292" s="59"/>
      <c r="M292" s="59"/>
      <c r="N292" s="59"/>
      <c r="O292" s="59"/>
    </row>
    <row r="293" ht="13.5">
      <c r="A293" s="59"/>
      <c r="B293" s="59"/>
      <c r="C293" s="59"/>
      <c r="D293" s="59"/>
      <c r="E293" s="59"/>
      <c r="F293" s="59"/>
      <c r="G293" s="59"/>
      <c r="I293" s="59"/>
      <c r="J293" s="59"/>
      <c r="K293" s="59"/>
      <c r="L293" s="59"/>
      <c r="M293" s="59"/>
      <c r="N293" s="59"/>
      <c r="O293" s="59"/>
    </row>
    <row r="294" ht="13.5">
      <c r="A294" s="59"/>
      <c r="B294" s="59"/>
      <c r="C294" s="59"/>
      <c r="D294" s="59"/>
      <c r="E294" s="59"/>
      <c r="F294" s="59"/>
      <c r="G294" s="59"/>
      <c r="I294" s="59"/>
      <c r="J294" s="59"/>
      <c r="K294" s="59"/>
      <c r="L294" s="59"/>
      <c r="M294" s="59"/>
      <c r="N294" s="59"/>
      <c r="O294" s="59"/>
    </row>
    <row r="295" ht="13.5">
      <c r="A295" s="59"/>
      <c r="B295" s="59"/>
      <c r="C295" s="59"/>
      <c r="D295" s="59"/>
      <c r="E295" s="59"/>
      <c r="F295" s="59"/>
      <c r="G295" s="59"/>
      <c r="I295" s="59"/>
      <c r="J295" s="59"/>
      <c r="K295" s="59"/>
      <c r="L295" s="59"/>
      <c r="M295" s="59"/>
      <c r="N295" s="59"/>
      <c r="O295" s="59"/>
    </row>
    <row r="296" ht="13.5">
      <c r="A296" s="59"/>
      <c r="B296" s="59"/>
      <c r="C296" s="59"/>
      <c r="D296" s="59"/>
      <c r="E296" s="59"/>
      <c r="F296" s="59"/>
      <c r="G296" s="59"/>
      <c r="I296" s="59"/>
      <c r="J296" s="59"/>
      <c r="K296" s="59"/>
      <c r="L296" s="59"/>
      <c r="M296" s="59"/>
      <c r="N296" s="59"/>
      <c r="O296" s="59"/>
    </row>
    <row r="297" ht="13.5">
      <c r="A297" s="59"/>
      <c r="B297" s="59"/>
      <c r="C297" s="59"/>
      <c r="D297" s="59"/>
      <c r="E297" s="59"/>
      <c r="F297" s="59"/>
      <c r="G297" s="59"/>
      <c r="I297" s="59"/>
      <c r="J297" s="59"/>
      <c r="K297" s="59"/>
      <c r="L297" s="59"/>
      <c r="M297" s="59"/>
      <c r="N297" s="59"/>
      <c r="O297" s="59"/>
    </row>
    <row r="298" ht="13.5">
      <c r="A298" s="59"/>
      <c r="B298" s="59"/>
      <c r="C298" s="59"/>
      <c r="D298" s="59"/>
      <c r="E298" s="59"/>
      <c r="F298" s="59"/>
      <c r="G298" s="59"/>
      <c r="I298" s="59"/>
      <c r="J298" s="59"/>
      <c r="K298" s="59"/>
      <c r="L298" s="59"/>
      <c r="M298" s="59"/>
      <c r="N298" s="59"/>
      <c r="O298" s="59"/>
    </row>
    <row r="299" ht="13.5">
      <c r="A299" s="59"/>
      <c r="B299" s="59"/>
      <c r="C299" s="59"/>
      <c r="D299" s="59"/>
      <c r="E299" s="59"/>
      <c r="F299" s="59"/>
      <c r="G299" s="59"/>
      <c r="I299" s="59"/>
      <c r="J299" s="59"/>
      <c r="K299" s="59"/>
      <c r="L299" s="59"/>
      <c r="M299" s="59"/>
      <c r="N299" s="59"/>
      <c r="O299" s="59"/>
    </row>
    <row r="300" ht="13.5">
      <c r="A300" s="59"/>
      <c r="B300" s="59"/>
      <c r="C300" s="59"/>
      <c r="D300" s="59"/>
      <c r="E300" s="59"/>
      <c r="F300" s="59"/>
      <c r="G300" s="59"/>
      <c r="I300" s="59"/>
      <c r="J300" s="59"/>
      <c r="K300" s="59"/>
      <c r="L300" s="59"/>
      <c r="M300" s="59"/>
      <c r="N300" s="59"/>
      <c r="O300" s="59"/>
    </row>
    <row r="301" ht="13.5">
      <c r="A301" s="59"/>
      <c r="B301" s="59"/>
      <c r="C301" s="59"/>
      <c r="D301" s="59"/>
      <c r="E301" s="59"/>
      <c r="F301" s="59"/>
      <c r="G301" s="59"/>
      <c r="I301" s="59"/>
      <c r="J301" s="59"/>
      <c r="K301" s="59"/>
      <c r="L301" s="59"/>
      <c r="M301" s="59"/>
      <c r="N301" s="59"/>
      <c r="O301" s="59"/>
    </row>
    <row r="302" ht="13.5">
      <c r="A302" s="59"/>
      <c r="B302" s="59"/>
      <c r="C302" s="59"/>
      <c r="D302" s="59"/>
      <c r="E302" s="59"/>
      <c r="F302" s="59"/>
      <c r="G302" s="59"/>
      <c r="I302" s="59"/>
      <c r="J302" s="59"/>
      <c r="K302" s="59"/>
      <c r="L302" s="59"/>
      <c r="M302" s="59"/>
      <c r="N302" s="59"/>
      <c r="O302" s="59"/>
    </row>
    <row r="303" ht="13.5">
      <c r="A303" s="59"/>
      <c r="B303" s="59"/>
      <c r="C303" s="59"/>
      <c r="D303" s="59"/>
      <c r="E303" s="59"/>
      <c r="F303" s="59"/>
      <c r="G303" s="59"/>
      <c r="I303" s="59"/>
      <c r="J303" s="59"/>
      <c r="K303" s="59"/>
      <c r="L303" s="59"/>
      <c r="M303" s="59"/>
      <c r="N303" s="59"/>
      <c r="O303" s="59"/>
    </row>
    <row r="304" ht="13.5">
      <c r="A304" s="59"/>
      <c r="B304" s="59"/>
      <c r="C304" s="59"/>
      <c r="D304" s="59"/>
      <c r="E304" s="59"/>
      <c r="F304" s="59"/>
      <c r="G304" s="59"/>
      <c r="I304" s="59"/>
      <c r="J304" s="59"/>
      <c r="K304" s="59"/>
      <c r="L304" s="59"/>
      <c r="M304" s="59"/>
      <c r="N304" s="59"/>
      <c r="O304" s="59"/>
    </row>
    <row r="305" ht="13.5">
      <c r="A305" s="59"/>
      <c r="B305" s="59"/>
      <c r="C305" s="59"/>
      <c r="D305" s="59"/>
      <c r="E305" s="59"/>
      <c r="F305" s="59"/>
      <c r="G305" s="59"/>
      <c r="I305" s="59"/>
      <c r="J305" s="59"/>
      <c r="K305" s="59"/>
      <c r="L305" s="59"/>
      <c r="M305" s="59"/>
      <c r="N305" s="59"/>
      <c r="O305" s="59"/>
    </row>
    <row r="306" ht="13.5">
      <c r="A306" s="59"/>
      <c r="B306" s="59"/>
      <c r="C306" s="59"/>
      <c r="D306" s="59"/>
      <c r="E306" s="59"/>
      <c r="F306" s="59"/>
      <c r="G306" s="59"/>
      <c r="I306" s="59"/>
      <c r="J306" s="59"/>
      <c r="K306" s="59"/>
      <c r="L306" s="59"/>
      <c r="M306" s="59"/>
      <c r="N306" s="59"/>
      <c r="O306" s="59"/>
    </row>
    <row r="307" ht="13.5">
      <c r="A307" s="59"/>
      <c r="B307" s="59"/>
      <c r="C307" s="59"/>
      <c r="D307" s="59"/>
      <c r="E307" s="59"/>
      <c r="F307" s="59"/>
      <c r="G307" s="59"/>
      <c r="I307" s="59"/>
      <c r="J307" s="59"/>
      <c r="K307" s="59"/>
      <c r="L307" s="59"/>
      <c r="M307" s="59"/>
      <c r="N307" s="59"/>
      <c r="O307" s="59"/>
    </row>
    <row r="308" ht="13.5">
      <c r="A308" s="59"/>
      <c r="B308" s="59"/>
      <c r="C308" s="59"/>
      <c r="D308" s="59"/>
      <c r="E308" s="59"/>
      <c r="F308" s="59"/>
      <c r="G308" s="59"/>
      <c r="I308" s="59"/>
      <c r="J308" s="59"/>
      <c r="K308" s="59"/>
      <c r="L308" s="59"/>
      <c r="M308" s="59"/>
      <c r="N308" s="59"/>
      <c r="O308" s="59"/>
    </row>
    <row r="309" ht="13.5">
      <c r="A309" s="59"/>
      <c r="B309" s="59"/>
      <c r="C309" s="59"/>
      <c r="D309" s="59"/>
      <c r="E309" s="59"/>
      <c r="F309" s="59"/>
      <c r="G309" s="59"/>
      <c r="I309" s="59"/>
      <c r="J309" s="59"/>
      <c r="K309" s="59"/>
      <c r="L309" s="59"/>
      <c r="M309" s="59"/>
      <c r="N309" s="59"/>
      <c r="O309" s="59"/>
    </row>
    <row r="310" ht="13.5">
      <c r="A310" s="59"/>
      <c r="B310" s="59"/>
      <c r="C310" s="59"/>
      <c r="D310" s="59"/>
      <c r="E310" s="59"/>
      <c r="F310" s="59"/>
      <c r="G310" s="59"/>
      <c r="I310" s="59"/>
      <c r="J310" s="59"/>
      <c r="K310" s="59"/>
      <c r="L310" s="59"/>
      <c r="M310" s="59"/>
      <c r="N310" s="59"/>
      <c r="O310" s="59"/>
    </row>
    <row r="311" ht="13.5">
      <c r="A311" s="59"/>
      <c r="B311" s="59"/>
      <c r="C311" s="59"/>
      <c r="D311" s="59"/>
      <c r="E311" s="59"/>
      <c r="F311" s="59"/>
      <c r="G311" s="59"/>
      <c r="I311" s="59"/>
      <c r="J311" s="59"/>
      <c r="K311" s="59"/>
      <c r="L311" s="59"/>
      <c r="M311" s="59"/>
      <c r="N311" s="59"/>
      <c r="O311" s="59"/>
    </row>
    <row r="312" ht="13.5">
      <c r="A312" s="59"/>
      <c r="B312" s="59"/>
      <c r="C312" s="59"/>
      <c r="D312" s="59"/>
      <c r="E312" s="59"/>
      <c r="F312" s="59"/>
      <c r="G312" s="59"/>
      <c r="I312" s="59"/>
      <c r="J312" s="59"/>
      <c r="K312" s="59"/>
      <c r="L312" s="59"/>
      <c r="M312" s="59"/>
      <c r="N312" s="59"/>
      <c r="O312" s="59"/>
    </row>
    <row r="313" ht="13.5">
      <c r="A313" s="59"/>
      <c r="B313" s="59"/>
      <c r="C313" s="59"/>
      <c r="D313" s="59"/>
      <c r="E313" s="59"/>
      <c r="F313" s="59"/>
      <c r="G313" s="59"/>
      <c r="I313" s="59"/>
      <c r="J313" s="59"/>
      <c r="K313" s="59"/>
      <c r="L313" s="59"/>
      <c r="M313" s="59"/>
      <c r="N313" s="59"/>
      <c r="O313" s="59"/>
    </row>
    <row r="314" ht="13.5">
      <c r="A314" s="59"/>
      <c r="B314" s="59"/>
      <c r="C314" s="59"/>
      <c r="D314" s="59"/>
      <c r="E314" s="59"/>
      <c r="F314" s="59"/>
      <c r="G314" s="59"/>
      <c r="I314" s="59"/>
      <c r="J314" s="59"/>
      <c r="K314" s="59"/>
      <c r="L314" s="59"/>
      <c r="M314" s="59"/>
      <c r="N314" s="59"/>
      <c r="O314" s="59"/>
    </row>
    <row r="315" ht="13.5">
      <c r="A315" s="59"/>
      <c r="B315" s="59"/>
      <c r="C315" s="59"/>
      <c r="D315" s="59"/>
      <c r="E315" s="59"/>
      <c r="F315" s="59"/>
      <c r="G315" s="59"/>
      <c r="I315" s="59"/>
      <c r="J315" s="59"/>
      <c r="K315" s="59"/>
      <c r="L315" s="59"/>
      <c r="M315" s="59"/>
      <c r="N315" s="59"/>
      <c r="O315" s="59"/>
    </row>
    <row r="316" ht="13.5">
      <c r="A316" s="59"/>
      <c r="B316" s="59"/>
      <c r="C316" s="59"/>
      <c r="D316" s="59"/>
      <c r="E316" s="59"/>
      <c r="F316" s="59"/>
      <c r="G316" s="59"/>
      <c r="I316" s="59"/>
      <c r="J316" s="59"/>
      <c r="K316" s="59"/>
      <c r="L316" s="59"/>
      <c r="M316" s="59"/>
      <c r="N316" s="59"/>
      <c r="O316" s="59"/>
    </row>
    <row r="317" ht="13.5">
      <c r="A317" s="59"/>
      <c r="B317" s="59"/>
      <c r="C317" s="59"/>
      <c r="D317" s="59"/>
      <c r="E317" s="59"/>
      <c r="F317" s="59"/>
      <c r="G317" s="59"/>
      <c r="I317" s="59"/>
      <c r="J317" s="59"/>
      <c r="K317" s="59"/>
      <c r="L317" s="59"/>
      <c r="M317" s="59"/>
      <c r="N317" s="59"/>
      <c r="O317" s="59"/>
    </row>
    <row r="318" ht="13.5">
      <c r="A318" s="59"/>
      <c r="B318" s="59"/>
      <c r="C318" s="59"/>
      <c r="D318" s="59"/>
      <c r="E318" s="59"/>
      <c r="F318" s="59"/>
      <c r="G318" s="59"/>
      <c r="I318" s="59"/>
      <c r="J318" s="59"/>
      <c r="K318" s="59"/>
      <c r="L318" s="59"/>
      <c r="M318" s="59"/>
      <c r="N318" s="59"/>
      <c r="O318" s="59"/>
    </row>
    <row r="319" ht="13.5">
      <c r="A319" s="59"/>
      <c r="B319" s="59"/>
      <c r="C319" s="59"/>
      <c r="D319" s="59"/>
      <c r="E319" s="59"/>
      <c r="F319" s="59"/>
      <c r="G319" s="59"/>
      <c r="I319" s="59"/>
      <c r="J319" s="59"/>
      <c r="K319" s="59"/>
      <c r="L319" s="59"/>
      <c r="M319" s="59"/>
      <c r="N319" s="59"/>
      <c r="O319" s="59"/>
    </row>
    <row r="320" ht="13.5">
      <c r="A320" s="59"/>
      <c r="B320" s="59"/>
      <c r="C320" s="59"/>
      <c r="D320" s="59"/>
      <c r="E320" s="59"/>
      <c r="F320" s="59"/>
      <c r="G320" s="59"/>
      <c r="I320" s="59"/>
      <c r="J320" s="59"/>
      <c r="K320" s="59"/>
      <c r="L320" s="59"/>
      <c r="M320" s="59"/>
      <c r="N320" s="59"/>
      <c r="O320" s="59"/>
    </row>
    <row r="321" ht="13.5">
      <c r="A321" s="59"/>
      <c r="B321" s="59"/>
      <c r="C321" s="59"/>
      <c r="D321" s="59"/>
      <c r="E321" s="59"/>
      <c r="F321" s="59"/>
      <c r="G321" s="59"/>
      <c r="I321" s="59"/>
      <c r="J321" s="59"/>
      <c r="K321" s="59"/>
      <c r="L321" s="59"/>
      <c r="M321" s="59"/>
      <c r="N321" s="59"/>
      <c r="O321" s="59"/>
    </row>
    <row r="322" ht="13.5">
      <c r="A322" s="59"/>
      <c r="B322" s="59"/>
      <c r="C322" s="59"/>
      <c r="D322" s="59"/>
      <c r="E322" s="59"/>
      <c r="F322" s="59"/>
      <c r="G322" s="59"/>
      <c r="I322" s="59"/>
      <c r="J322" s="59"/>
      <c r="K322" s="59"/>
      <c r="L322" s="59"/>
      <c r="M322" s="59"/>
      <c r="N322" s="59"/>
      <c r="O322" s="59"/>
    </row>
    <row r="323" ht="13.5">
      <c r="A323" s="59"/>
      <c r="B323" s="59"/>
      <c r="C323" s="59"/>
      <c r="D323" s="59"/>
      <c r="E323" s="59"/>
      <c r="F323" s="59"/>
      <c r="G323" s="59"/>
      <c r="I323" s="59"/>
      <c r="J323" s="59"/>
      <c r="K323" s="59"/>
      <c r="L323" s="59"/>
      <c r="M323" s="59"/>
      <c r="N323" s="59"/>
      <c r="O323" s="59"/>
    </row>
    <row r="324" ht="13.5">
      <c r="A324" s="59"/>
      <c r="B324" s="59"/>
      <c r="C324" s="59"/>
      <c r="D324" s="59"/>
      <c r="E324" s="59"/>
      <c r="F324" s="59"/>
      <c r="G324" s="59"/>
      <c r="I324" s="59"/>
      <c r="J324" s="59"/>
      <c r="K324" s="59"/>
      <c r="L324" s="59"/>
      <c r="M324" s="59"/>
      <c r="N324" s="59"/>
      <c r="O324" s="59"/>
    </row>
    <row r="325" ht="13.5">
      <c r="A325" s="59"/>
      <c r="B325" s="59"/>
      <c r="C325" s="59"/>
      <c r="D325" s="59"/>
      <c r="E325" s="59"/>
      <c r="F325" s="59"/>
      <c r="G325" s="59"/>
      <c r="I325" s="59"/>
      <c r="J325" s="59"/>
      <c r="K325" s="59"/>
      <c r="L325" s="59"/>
      <c r="M325" s="59"/>
      <c r="N325" s="59"/>
      <c r="O325" s="59"/>
    </row>
    <row r="326" ht="13.5">
      <c r="A326" s="59"/>
      <c r="B326" s="59"/>
      <c r="C326" s="59"/>
      <c r="D326" s="59"/>
      <c r="E326" s="59"/>
      <c r="F326" s="59"/>
      <c r="G326" s="59"/>
      <c r="I326" s="59"/>
      <c r="J326" s="59"/>
      <c r="K326" s="59"/>
      <c r="L326" s="59"/>
      <c r="M326" s="59"/>
      <c r="N326" s="59"/>
      <c r="O326" s="59"/>
    </row>
    <row r="327" ht="13.5">
      <c r="A327" s="59"/>
      <c r="B327" s="59"/>
      <c r="C327" s="59"/>
      <c r="D327" s="59"/>
      <c r="E327" s="59"/>
      <c r="F327" s="59"/>
      <c r="G327" s="59"/>
      <c r="I327" s="59"/>
      <c r="J327" s="59"/>
      <c r="K327" s="59"/>
      <c r="L327" s="59"/>
      <c r="M327" s="59"/>
      <c r="N327" s="59"/>
      <c r="O327" s="59"/>
    </row>
    <row r="328" ht="13.5">
      <c r="A328" s="59"/>
      <c r="B328" s="59"/>
      <c r="C328" s="59"/>
      <c r="D328" s="59"/>
      <c r="E328" s="59"/>
      <c r="F328" s="59"/>
      <c r="G328" s="59"/>
      <c r="I328" s="59"/>
      <c r="J328" s="59"/>
      <c r="K328" s="59"/>
      <c r="L328" s="59"/>
      <c r="M328" s="59"/>
      <c r="N328" s="59"/>
      <c r="O328" s="59"/>
    </row>
    <row r="329" ht="13.5">
      <c r="A329" s="59"/>
      <c r="B329" s="59"/>
      <c r="C329" s="59"/>
      <c r="D329" s="59"/>
      <c r="E329" s="59"/>
      <c r="F329" s="59"/>
      <c r="G329" s="59"/>
      <c r="I329" s="59"/>
      <c r="J329" s="59"/>
      <c r="K329" s="59"/>
      <c r="L329" s="59"/>
      <c r="M329" s="59"/>
      <c r="N329" s="59"/>
      <c r="O329" s="59"/>
    </row>
    <row r="330" ht="13.5">
      <c r="A330" s="59"/>
      <c r="B330" s="59"/>
      <c r="C330" s="59"/>
      <c r="D330" s="59"/>
      <c r="E330" s="59"/>
      <c r="F330" s="59"/>
      <c r="G330" s="59"/>
      <c r="I330" s="59"/>
      <c r="J330" s="59"/>
      <c r="K330" s="59"/>
      <c r="L330" s="59"/>
      <c r="M330" s="59"/>
      <c r="N330" s="59"/>
      <c r="O330" s="59"/>
    </row>
    <row r="331" ht="13.5">
      <c r="A331" s="59"/>
      <c r="B331" s="59"/>
      <c r="C331" s="59"/>
      <c r="D331" s="59"/>
      <c r="E331" s="59"/>
      <c r="F331" s="59"/>
      <c r="G331" s="59"/>
      <c r="I331" s="59"/>
      <c r="J331" s="59"/>
      <c r="K331" s="59"/>
      <c r="L331" s="59"/>
      <c r="M331" s="59"/>
      <c r="N331" s="59"/>
      <c r="O331" s="59"/>
    </row>
    <row r="332" ht="13.5">
      <c r="A332" s="59"/>
      <c r="B332" s="59"/>
      <c r="C332" s="59"/>
      <c r="D332" s="59"/>
      <c r="E332" s="59"/>
      <c r="F332" s="59"/>
      <c r="G332" s="59"/>
      <c r="I332" s="59"/>
      <c r="J332" s="59"/>
      <c r="K332" s="59"/>
      <c r="L332" s="59"/>
      <c r="M332" s="59"/>
      <c r="N332" s="59"/>
      <c r="O332" s="59"/>
    </row>
    <row r="333" ht="13.5">
      <c r="A333" s="59"/>
      <c r="B333" s="59"/>
      <c r="C333" s="59"/>
      <c r="D333" s="59"/>
      <c r="E333" s="59"/>
      <c r="F333" s="59"/>
      <c r="G333" s="59"/>
      <c r="I333" s="59"/>
      <c r="J333" s="59"/>
      <c r="K333" s="59"/>
      <c r="L333" s="59"/>
      <c r="M333" s="59"/>
      <c r="N333" s="59"/>
      <c r="O333" s="59"/>
    </row>
    <row r="334" ht="13.5">
      <c r="A334" s="59"/>
      <c r="B334" s="59"/>
      <c r="C334" s="59"/>
      <c r="D334" s="59"/>
      <c r="E334" s="59"/>
      <c r="F334" s="59"/>
      <c r="G334" s="59"/>
      <c r="I334" s="59"/>
      <c r="J334" s="59"/>
      <c r="K334" s="59"/>
      <c r="L334" s="59"/>
      <c r="M334" s="59"/>
      <c r="N334" s="59"/>
      <c r="O334" s="59"/>
    </row>
    <row r="335" ht="13.5">
      <c r="A335" s="59"/>
      <c r="B335" s="59"/>
      <c r="C335" s="59"/>
      <c r="D335" s="59"/>
      <c r="E335" s="59"/>
      <c r="F335" s="59"/>
      <c r="G335" s="59"/>
      <c r="I335" s="59"/>
      <c r="J335" s="59"/>
      <c r="K335" s="59"/>
      <c r="L335" s="59"/>
      <c r="M335" s="59"/>
      <c r="N335" s="59"/>
      <c r="O335" s="59"/>
    </row>
    <row r="336" ht="13.5">
      <c r="A336" s="59"/>
      <c r="B336" s="59"/>
      <c r="C336" s="59"/>
      <c r="D336" s="59"/>
      <c r="E336" s="59"/>
      <c r="F336" s="59"/>
      <c r="G336" s="59"/>
      <c r="I336" s="59"/>
      <c r="J336" s="59"/>
      <c r="K336" s="59"/>
      <c r="L336" s="59"/>
      <c r="M336" s="59"/>
      <c r="N336" s="59"/>
      <c r="O336" s="59"/>
    </row>
    <row r="337" ht="13.5">
      <c r="A337" s="59"/>
      <c r="B337" s="59"/>
      <c r="C337" s="59"/>
      <c r="D337" s="59"/>
      <c r="E337" s="59"/>
      <c r="F337" s="59"/>
      <c r="G337" s="59"/>
      <c r="I337" s="59"/>
      <c r="J337" s="59"/>
      <c r="K337" s="59"/>
      <c r="L337" s="59"/>
      <c r="M337" s="59"/>
      <c r="N337" s="59"/>
      <c r="O337" s="59"/>
    </row>
    <row r="338" ht="13.5">
      <c r="A338" s="59"/>
      <c r="B338" s="59"/>
      <c r="C338" s="59"/>
      <c r="D338" s="59"/>
      <c r="E338" s="59"/>
      <c r="F338" s="59"/>
      <c r="G338" s="59"/>
      <c r="I338" s="59"/>
      <c r="J338" s="59"/>
      <c r="K338" s="59"/>
      <c r="L338" s="59"/>
      <c r="M338" s="59"/>
      <c r="N338" s="59"/>
      <c r="O338" s="59"/>
    </row>
    <row r="339" ht="13.5">
      <c r="A339" s="59"/>
      <c r="B339" s="59"/>
      <c r="C339" s="59"/>
      <c r="D339" s="59"/>
      <c r="E339" s="59"/>
      <c r="F339" s="59"/>
      <c r="G339" s="59"/>
      <c r="I339" s="59"/>
      <c r="J339" s="59"/>
      <c r="K339" s="59"/>
      <c r="L339" s="59"/>
      <c r="M339" s="59"/>
      <c r="N339" s="59"/>
      <c r="O339" s="59"/>
    </row>
    <row r="340" ht="13.5">
      <c r="A340" s="59"/>
      <c r="B340" s="59"/>
      <c r="C340" s="59"/>
      <c r="D340" s="59"/>
      <c r="E340" s="59"/>
      <c r="F340" s="59"/>
      <c r="G340" s="59"/>
      <c r="I340" s="59"/>
      <c r="J340" s="59"/>
      <c r="K340" s="59"/>
      <c r="L340" s="59"/>
      <c r="M340" s="59"/>
      <c r="N340" s="59"/>
      <c r="O340" s="59"/>
    </row>
    <row r="341" ht="13.5">
      <c r="A341" s="59"/>
      <c r="B341" s="59"/>
      <c r="C341" s="59"/>
      <c r="D341" s="59"/>
      <c r="E341" s="59"/>
      <c r="F341" s="59"/>
      <c r="G341" s="59"/>
      <c r="I341" s="59"/>
      <c r="J341" s="59"/>
      <c r="K341" s="59"/>
      <c r="L341" s="59"/>
      <c r="M341" s="59"/>
      <c r="N341" s="59"/>
      <c r="O341" s="59"/>
    </row>
    <row r="342" ht="13.5">
      <c r="A342" s="59"/>
      <c r="B342" s="59"/>
      <c r="C342" s="59"/>
      <c r="D342" s="59"/>
      <c r="E342" s="59"/>
      <c r="F342" s="59"/>
      <c r="G342" s="59"/>
      <c r="I342" s="59"/>
      <c r="J342" s="59"/>
      <c r="K342" s="59"/>
      <c r="L342" s="59"/>
      <c r="M342" s="59"/>
      <c r="N342" s="59"/>
      <c r="O342" s="59"/>
    </row>
    <row r="343" ht="13.5">
      <c r="A343" s="59"/>
      <c r="B343" s="59"/>
      <c r="C343" s="59"/>
      <c r="D343" s="59"/>
      <c r="E343" s="59"/>
      <c r="F343" s="59"/>
      <c r="G343" s="59"/>
      <c r="I343" s="59"/>
      <c r="J343" s="59"/>
      <c r="K343" s="59"/>
      <c r="L343" s="59"/>
      <c r="M343" s="59"/>
      <c r="N343" s="59"/>
      <c r="O343" s="59"/>
    </row>
    <row r="344" ht="13.5">
      <c r="A344" s="59"/>
      <c r="B344" s="59"/>
      <c r="C344" s="59"/>
      <c r="D344" s="59"/>
      <c r="E344" s="59"/>
      <c r="F344" s="59"/>
      <c r="G344" s="59"/>
      <c r="I344" s="59"/>
      <c r="J344" s="59"/>
      <c r="K344" s="59"/>
      <c r="L344" s="59"/>
      <c r="M344" s="59"/>
      <c r="N344" s="59"/>
      <c r="O344" s="59"/>
    </row>
    <row r="345" ht="13.5">
      <c r="A345" s="59"/>
      <c r="B345" s="59"/>
      <c r="C345" s="59"/>
      <c r="D345" s="59"/>
      <c r="E345" s="59"/>
      <c r="F345" s="59"/>
      <c r="G345" s="59"/>
      <c r="I345" s="59"/>
      <c r="J345" s="59"/>
      <c r="K345" s="59"/>
      <c r="L345" s="59"/>
      <c r="M345" s="59"/>
      <c r="N345" s="59"/>
      <c r="O345" s="59"/>
    </row>
    <row r="346" ht="13.5">
      <c r="A346" s="59"/>
      <c r="B346" s="59"/>
      <c r="C346" s="59"/>
      <c r="D346" s="59"/>
      <c r="E346" s="59"/>
      <c r="F346" s="59"/>
      <c r="G346" s="59"/>
      <c r="I346" s="59"/>
      <c r="J346" s="59"/>
      <c r="K346" s="59"/>
      <c r="L346" s="59"/>
      <c r="M346" s="59"/>
      <c r="N346" s="59"/>
      <c r="O346" s="59"/>
    </row>
    <row r="347" ht="13.5">
      <c r="A347" s="59"/>
      <c r="B347" s="59"/>
      <c r="C347" s="59"/>
      <c r="D347" s="59"/>
      <c r="E347" s="59"/>
      <c r="F347" s="59"/>
      <c r="G347" s="59"/>
      <c r="I347" s="59"/>
      <c r="J347" s="59"/>
      <c r="K347" s="59"/>
      <c r="L347" s="59"/>
      <c r="M347" s="59"/>
      <c r="N347" s="59"/>
      <c r="O347" s="59"/>
    </row>
    <row r="348" ht="13.5">
      <c r="A348" s="59"/>
      <c r="B348" s="59"/>
      <c r="C348" s="59"/>
      <c r="D348" s="59"/>
      <c r="E348" s="59"/>
      <c r="F348" s="59"/>
      <c r="G348" s="59"/>
      <c r="I348" s="59"/>
      <c r="J348" s="59"/>
      <c r="K348" s="59"/>
      <c r="L348" s="59"/>
      <c r="M348" s="59"/>
      <c r="N348" s="59"/>
      <c r="O348" s="59"/>
    </row>
    <row r="349" ht="13.5">
      <c r="A349" s="59"/>
      <c r="B349" s="59"/>
      <c r="C349" s="59"/>
      <c r="D349" s="59"/>
      <c r="E349" s="59"/>
      <c r="F349" s="59"/>
      <c r="G349" s="59"/>
      <c r="I349" s="59"/>
      <c r="J349" s="59"/>
      <c r="K349" s="59"/>
      <c r="L349" s="59"/>
      <c r="M349" s="59"/>
      <c r="N349" s="59"/>
      <c r="O349" s="59"/>
    </row>
    <row r="350" ht="13.5">
      <c r="A350" s="59"/>
      <c r="B350" s="59"/>
      <c r="C350" s="59"/>
      <c r="D350" s="59"/>
      <c r="E350" s="59"/>
      <c r="F350" s="59"/>
      <c r="G350" s="59"/>
      <c r="I350" s="59"/>
      <c r="J350" s="59"/>
      <c r="K350" s="59"/>
      <c r="L350" s="59"/>
      <c r="M350" s="59"/>
      <c r="N350" s="59"/>
      <c r="O350" s="59"/>
    </row>
    <row r="351" ht="13.5">
      <c r="A351" s="59"/>
      <c r="B351" s="59"/>
      <c r="C351" s="59"/>
      <c r="D351" s="59"/>
      <c r="E351" s="59"/>
      <c r="F351" s="59"/>
      <c r="G351" s="59"/>
      <c r="I351" s="59"/>
      <c r="J351" s="59"/>
      <c r="K351" s="59"/>
      <c r="L351" s="59"/>
      <c r="M351" s="59"/>
      <c r="N351" s="59"/>
      <c r="O351" s="59"/>
    </row>
    <row r="352" ht="13.5">
      <c r="A352" s="59"/>
      <c r="B352" s="59"/>
      <c r="C352" s="59"/>
      <c r="D352" s="59"/>
      <c r="E352" s="59"/>
      <c r="F352" s="59"/>
      <c r="G352" s="59"/>
      <c r="I352" s="59"/>
      <c r="J352" s="59"/>
      <c r="K352" s="59"/>
      <c r="L352" s="59"/>
      <c r="M352" s="59"/>
      <c r="N352" s="59"/>
      <c r="O352" s="59"/>
    </row>
    <row r="353" ht="13.5">
      <c r="A353" s="59"/>
      <c r="B353" s="59"/>
      <c r="C353" s="59"/>
      <c r="D353" s="59"/>
      <c r="E353" s="59"/>
      <c r="F353" s="59"/>
      <c r="G353" s="59"/>
      <c r="I353" s="59"/>
      <c r="J353" s="59"/>
      <c r="K353" s="59"/>
      <c r="L353" s="59"/>
      <c r="M353" s="59"/>
      <c r="N353" s="59"/>
      <c r="O353" s="59"/>
    </row>
    <row r="354" ht="13.5">
      <c r="A354" s="59"/>
      <c r="B354" s="59"/>
      <c r="C354" s="59"/>
      <c r="D354" s="59"/>
      <c r="E354" s="59"/>
      <c r="F354" s="59"/>
      <c r="G354" s="59"/>
      <c r="I354" s="59"/>
      <c r="J354" s="59"/>
      <c r="K354" s="59"/>
      <c r="L354" s="59"/>
      <c r="M354" s="59"/>
      <c r="N354" s="59"/>
      <c r="O354" s="59"/>
    </row>
    <row r="355" ht="13.5">
      <c r="A355" s="59"/>
      <c r="B355" s="59"/>
      <c r="C355" s="59"/>
      <c r="D355" s="59"/>
      <c r="E355" s="59"/>
      <c r="F355" s="59"/>
      <c r="G355" s="59"/>
      <c r="I355" s="59"/>
      <c r="J355" s="59"/>
      <c r="K355" s="59"/>
      <c r="L355" s="59"/>
      <c r="M355" s="59"/>
      <c r="N355" s="59"/>
      <c r="O355" s="59"/>
    </row>
    <row r="356" ht="13.5">
      <c r="A356" s="59"/>
      <c r="B356" s="59"/>
      <c r="C356" s="59"/>
      <c r="D356" s="59"/>
      <c r="E356" s="59"/>
      <c r="F356" s="59"/>
      <c r="G356" s="59"/>
      <c r="I356" s="59"/>
      <c r="J356" s="59"/>
      <c r="K356" s="59"/>
      <c r="L356" s="59"/>
      <c r="M356" s="59"/>
      <c r="N356" s="59"/>
      <c r="O356" s="59"/>
    </row>
    <row r="357" ht="13.5">
      <c r="A357" s="59"/>
      <c r="B357" s="59"/>
      <c r="C357" s="59"/>
      <c r="D357" s="59"/>
      <c r="E357" s="59"/>
      <c r="F357" s="59"/>
      <c r="G357" s="59"/>
      <c r="I357" s="59"/>
      <c r="J357" s="59"/>
      <c r="K357" s="59"/>
      <c r="L357" s="59"/>
      <c r="M357" s="59"/>
      <c r="N357" s="59"/>
      <c r="O357" s="59"/>
    </row>
    <row r="358" ht="13.5">
      <c r="A358" s="59"/>
      <c r="B358" s="59"/>
      <c r="C358" s="59"/>
      <c r="D358" s="59"/>
      <c r="E358" s="59"/>
      <c r="F358" s="59"/>
      <c r="G358" s="59"/>
      <c r="I358" s="59"/>
      <c r="J358" s="59"/>
      <c r="K358" s="59"/>
      <c r="L358" s="59"/>
      <c r="M358" s="59"/>
      <c r="N358" s="59"/>
      <c r="O358" s="59"/>
    </row>
    <row r="359" ht="13.5">
      <c r="A359" s="59"/>
      <c r="B359" s="59"/>
      <c r="C359" s="59"/>
      <c r="D359" s="59"/>
      <c r="E359" s="59"/>
      <c r="F359" s="59"/>
      <c r="G359" s="59"/>
      <c r="I359" s="59"/>
      <c r="J359" s="59"/>
      <c r="K359" s="59"/>
      <c r="L359" s="59"/>
      <c r="M359" s="59"/>
      <c r="N359" s="59"/>
      <c r="O359" s="59"/>
    </row>
    <row r="360" ht="13.5">
      <c r="A360" s="59"/>
      <c r="B360" s="59"/>
      <c r="C360" s="59"/>
      <c r="D360" s="59"/>
      <c r="E360" s="59"/>
      <c r="F360" s="59"/>
      <c r="G360" s="59"/>
      <c r="I360" s="59"/>
      <c r="J360" s="59"/>
      <c r="K360" s="59"/>
      <c r="L360" s="59"/>
      <c r="M360" s="59"/>
      <c r="N360" s="59"/>
      <c r="O360" s="59"/>
    </row>
    <row r="361" ht="13.5">
      <c r="A361" s="59"/>
      <c r="B361" s="59"/>
      <c r="C361" s="59"/>
      <c r="D361" s="59"/>
      <c r="E361" s="59"/>
      <c r="F361" s="59"/>
      <c r="G361" s="59"/>
      <c r="I361" s="59"/>
      <c r="J361" s="59"/>
      <c r="K361" s="59"/>
      <c r="L361" s="59"/>
      <c r="M361" s="59"/>
      <c r="N361" s="59"/>
      <c r="O361" s="59"/>
    </row>
    <row r="362" ht="13.5">
      <c r="A362" s="59"/>
      <c r="B362" s="59"/>
      <c r="C362" s="59"/>
      <c r="D362" s="59"/>
      <c r="E362" s="59"/>
      <c r="F362" s="59"/>
      <c r="G362" s="59"/>
      <c r="I362" s="59"/>
      <c r="J362" s="59"/>
      <c r="K362" s="59"/>
      <c r="L362" s="59"/>
      <c r="M362" s="59"/>
      <c r="N362" s="59"/>
      <c r="O362" s="59"/>
    </row>
    <row r="363" ht="13.5">
      <c r="A363" s="59"/>
      <c r="B363" s="59"/>
      <c r="C363" s="59"/>
      <c r="D363" s="59"/>
      <c r="E363" s="59"/>
      <c r="F363" s="59"/>
      <c r="G363" s="59"/>
      <c r="I363" s="59"/>
      <c r="J363" s="59"/>
      <c r="K363" s="59"/>
      <c r="L363" s="59"/>
      <c r="M363" s="59"/>
      <c r="N363" s="59"/>
      <c r="O363" s="59"/>
    </row>
    <row r="364" ht="13.5">
      <c r="A364" s="59"/>
      <c r="B364" s="59"/>
      <c r="C364" s="59"/>
      <c r="D364" s="59"/>
      <c r="E364" s="59"/>
      <c r="F364" s="59"/>
      <c r="G364" s="59"/>
      <c r="I364" s="59"/>
      <c r="J364" s="59"/>
      <c r="K364" s="59"/>
      <c r="L364" s="59"/>
      <c r="M364" s="59"/>
      <c r="N364" s="59"/>
      <c r="O364" s="59"/>
    </row>
    <row r="365" ht="13.5">
      <c r="A365" s="59"/>
      <c r="B365" s="59"/>
      <c r="C365" s="59"/>
      <c r="D365" s="59"/>
      <c r="E365" s="59"/>
      <c r="F365" s="59"/>
      <c r="G365" s="59"/>
      <c r="I365" s="59"/>
      <c r="J365" s="59"/>
      <c r="K365" s="59"/>
      <c r="L365" s="59"/>
      <c r="M365" s="59"/>
      <c r="N365" s="59"/>
      <c r="O365" s="59"/>
    </row>
    <row r="366" ht="13.5">
      <c r="A366" s="59"/>
      <c r="B366" s="59"/>
      <c r="C366" s="59"/>
      <c r="D366" s="59"/>
      <c r="E366" s="59"/>
      <c r="F366" s="59"/>
      <c r="G366" s="59"/>
      <c r="I366" s="59"/>
      <c r="J366" s="59"/>
      <c r="K366" s="59"/>
      <c r="L366" s="59"/>
      <c r="M366" s="59"/>
      <c r="N366" s="59"/>
      <c r="O366" s="59"/>
    </row>
    <row r="367" ht="13.5">
      <c r="A367" s="59"/>
      <c r="B367" s="59"/>
      <c r="C367" s="59"/>
      <c r="D367" s="59"/>
      <c r="E367" s="59"/>
      <c r="F367" s="59"/>
      <c r="G367" s="59"/>
      <c r="I367" s="59"/>
      <c r="J367" s="59"/>
      <c r="K367" s="59"/>
      <c r="L367" s="59"/>
      <c r="M367" s="59"/>
      <c r="N367" s="59"/>
      <c r="O367" s="59"/>
    </row>
    <row r="368" ht="13.5">
      <c r="A368" s="59"/>
      <c r="B368" s="59"/>
      <c r="C368" s="59"/>
      <c r="D368" s="59"/>
      <c r="E368" s="59"/>
      <c r="F368" s="59"/>
      <c r="G368" s="59"/>
      <c r="I368" s="59"/>
      <c r="J368" s="59"/>
      <c r="K368" s="59"/>
      <c r="L368" s="59"/>
      <c r="M368" s="59"/>
      <c r="N368" s="59"/>
      <c r="O368" s="59"/>
    </row>
    <row r="369" ht="13.5">
      <c r="A369" s="59"/>
      <c r="B369" s="59"/>
      <c r="C369" s="59"/>
      <c r="D369" s="59"/>
      <c r="E369" s="59"/>
      <c r="F369" s="59"/>
      <c r="G369" s="59"/>
      <c r="I369" s="59"/>
      <c r="J369" s="59"/>
      <c r="K369" s="59"/>
      <c r="L369" s="59"/>
      <c r="M369" s="59"/>
      <c r="N369" s="59"/>
      <c r="O369" s="59"/>
    </row>
    <row r="370" ht="13.5">
      <c r="A370" s="59"/>
      <c r="B370" s="59"/>
      <c r="C370" s="59"/>
      <c r="D370" s="59"/>
      <c r="E370" s="59"/>
      <c r="F370" s="59"/>
      <c r="G370" s="59"/>
      <c r="I370" s="59"/>
      <c r="J370" s="59"/>
      <c r="K370" s="59"/>
      <c r="L370" s="59"/>
      <c r="M370" s="59"/>
      <c r="N370" s="59"/>
      <c r="O370" s="59"/>
    </row>
    <row r="371" ht="13.5">
      <c r="A371" s="59"/>
      <c r="B371" s="59"/>
      <c r="C371" s="59"/>
      <c r="D371" s="59"/>
      <c r="E371" s="59"/>
      <c r="F371" s="59"/>
      <c r="G371" s="59"/>
      <c r="I371" s="59"/>
      <c r="J371" s="59"/>
      <c r="K371" s="59"/>
      <c r="L371" s="59"/>
      <c r="M371" s="59"/>
      <c r="N371" s="59"/>
      <c r="O371" s="59"/>
    </row>
    <row r="372" ht="13.5">
      <c r="A372" s="59"/>
      <c r="B372" s="59"/>
      <c r="C372" s="59"/>
      <c r="D372" s="59"/>
      <c r="E372" s="59"/>
      <c r="F372" s="59"/>
      <c r="G372" s="59"/>
      <c r="I372" s="59"/>
      <c r="J372" s="59"/>
      <c r="K372" s="59"/>
      <c r="L372" s="59"/>
      <c r="M372" s="59"/>
      <c r="N372" s="59"/>
      <c r="O372" s="59"/>
    </row>
    <row r="373" ht="13.5">
      <c r="A373" s="59"/>
      <c r="B373" s="59"/>
      <c r="C373" s="59"/>
      <c r="D373" s="59"/>
      <c r="E373" s="59"/>
      <c r="F373" s="59"/>
      <c r="G373" s="59"/>
      <c r="I373" s="59"/>
      <c r="J373" s="59"/>
      <c r="K373" s="59"/>
      <c r="L373" s="59"/>
      <c r="M373" s="59"/>
      <c r="N373" s="59"/>
      <c r="O373" s="59"/>
    </row>
    <row r="374" ht="13.5">
      <c r="A374" s="59"/>
      <c r="B374" s="59"/>
      <c r="C374" s="59"/>
      <c r="D374" s="59"/>
      <c r="E374" s="59"/>
      <c r="F374" s="59"/>
      <c r="G374" s="59"/>
      <c r="I374" s="59"/>
      <c r="J374" s="59"/>
      <c r="K374" s="59"/>
      <c r="L374" s="59"/>
      <c r="M374" s="59"/>
      <c r="N374" s="59"/>
      <c r="O374" s="59"/>
    </row>
    <row r="375" ht="13.5">
      <c r="A375" s="59"/>
      <c r="B375" s="59"/>
      <c r="C375" s="59"/>
      <c r="D375" s="59"/>
      <c r="E375" s="59"/>
      <c r="F375" s="59"/>
      <c r="G375" s="59"/>
      <c r="I375" s="59"/>
      <c r="J375" s="59"/>
      <c r="K375" s="59"/>
      <c r="L375" s="59"/>
      <c r="M375" s="59"/>
      <c r="N375" s="59"/>
      <c r="O375" s="59"/>
    </row>
    <row r="376" ht="13.5">
      <c r="A376" s="59"/>
      <c r="B376" s="59"/>
      <c r="C376" s="59"/>
      <c r="D376" s="59"/>
      <c r="E376" s="59"/>
      <c r="F376" s="59"/>
      <c r="G376" s="59"/>
      <c r="I376" s="59"/>
      <c r="J376" s="59"/>
      <c r="K376" s="59"/>
      <c r="L376" s="59"/>
      <c r="M376" s="59"/>
      <c r="N376" s="59"/>
      <c r="O376" s="59"/>
    </row>
    <row r="377" ht="13.5">
      <c r="A377" s="59"/>
      <c r="B377" s="59"/>
      <c r="C377" s="59"/>
      <c r="D377" s="59"/>
      <c r="E377" s="59"/>
      <c r="F377" s="59"/>
      <c r="G377" s="59"/>
      <c r="I377" s="59"/>
      <c r="J377" s="59"/>
      <c r="K377" s="59"/>
      <c r="L377" s="59"/>
      <c r="M377" s="59"/>
      <c r="N377" s="59"/>
      <c r="O377" s="59"/>
    </row>
    <row r="378" ht="13.5">
      <c r="A378" s="59"/>
      <c r="B378" s="59"/>
      <c r="C378" s="59"/>
      <c r="D378" s="59"/>
      <c r="E378" s="59"/>
      <c r="F378" s="59"/>
      <c r="G378" s="59"/>
      <c r="I378" s="59"/>
      <c r="J378" s="59"/>
      <c r="K378" s="59"/>
      <c r="L378" s="59"/>
      <c r="M378" s="59"/>
      <c r="N378" s="59"/>
      <c r="O378" s="59"/>
    </row>
    <row r="379" ht="13.5">
      <c r="A379" s="59"/>
      <c r="B379" s="59"/>
      <c r="C379" s="59"/>
      <c r="D379" s="59"/>
      <c r="E379" s="59"/>
      <c r="F379" s="59"/>
      <c r="G379" s="59"/>
      <c r="I379" s="59"/>
      <c r="J379" s="59"/>
      <c r="K379" s="59"/>
      <c r="L379" s="59"/>
      <c r="M379" s="59"/>
      <c r="N379" s="59"/>
      <c r="O379" s="59"/>
    </row>
    <row r="380" ht="13.5">
      <c r="A380" s="59"/>
      <c r="B380" s="59"/>
      <c r="C380" s="59"/>
      <c r="D380" s="59"/>
      <c r="E380" s="59"/>
      <c r="F380" s="59"/>
      <c r="G380" s="59"/>
      <c r="I380" s="59"/>
      <c r="J380" s="59"/>
      <c r="K380" s="59"/>
      <c r="L380" s="59"/>
      <c r="M380" s="59"/>
      <c r="N380" s="59"/>
      <c r="O380" s="59"/>
    </row>
    <row r="381" ht="13.5">
      <c r="A381" s="59"/>
      <c r="B381" s="59"/>
      <c r="C381" s="59"/>
      <c r="D381" s="59"/>
      <c r="E381" s="59"/>
      <c r="F381" s="59"/>
      <c r="G381" s="59"/>
      <c r="I381" s="59"/>
      <c r="J381" s="59"/>
      <c r="K381" s="59"/>
      <c r="L381" s="59"/>
      <c r="M381" s="59"/>
      <c r="N381" s="59"/>
      <c r="O381" s="59"/>
    </row>
    <row r="382" ht="13.5">
      <c r="A382" s="59"/>
      <c r="B382" s="59"/>
      <c r="C382" s="59"/>
      <c r="D382" s="59"/>
      <c r="E382" s="59"/>
      <c r="F382" s="59"/>
      <c r="G382" s="59"/>
      <c r="I382" s="59"/>
      <c r="J382" s="59"/>
      <c r="K382" s="59"/>
      <c r="L382" s="59"/>
      <c r="M382" s="59"/>
      <c r="N382" s="59"/>
      <c r="O382" s="59"/>
    </row>
    <row r="383" ht="13.5">
      <c r="A383" s="59"/>
      <c r="B383" s="59"/>
      <c r="C383" s="59"/>
      <c r="D383" s="59"/>
      <c r="E383" s="59"/>
      <c r="F383" s="59"/>
      <c r="G383" s="59"/>
      <c r="I383" s="59"/>
      <c r="J383" s="59"/>
      <c r="K383" s="59"/>
      <c r="L383" s="59"/>
      <c r="M383" s="59"/>
      <c r="N383" s="59"/>
      <c r="O383" s="59"/>
    </row>
    <row r="384" ht="13.5">
      <c r="A384" s="59"/>
      <c r="B384" s="59"/>
      <c r="C384" s="59"/>
      <c r="D384" s="59"/>
      <c r="E384" s="59"/>
      <c r="F384" s="59"/>
      <c r="G384" s="59"/>
      <c r="I384" s="59"/>
      <c r="J384" s="59"/>
      <c r="K384" s="59"/>
      <c r="L384" s="59"/>
      <c r="M384" s="59"/>
      <c r="N384" s="59"/>
      <c r="O384" s="59"/>
    </row>
    <row r="385" ht="13.5">
      <c r="A385" s="59"/>
      <c r="B385" s="59"/>
      <c r="C385" s="59"/>
      <c r="D385" s="59"/>
      <c r="E385" s="59"/>
      <c r="F385" s="59"/>
      <c r="G385" s="59"/>
      <c r="I385" s="59"/>
      <c r="J385" s="59"/>
      <c r="K385" s="59"/>
      <c r="L385" s="59"/>
      <c r="M385" s="59"/>
      <c r="N385" s="59"/>
      <c r="O385" s="59"/>
    </row>
    <row r="386" ht="13.5">
      <c r="A386" s="59"/>
      <c r="B386" s="59"/>
      <c r="C386" s="59"/>
      <c r="D386" s="59"/>
      <c r="E386" s="59"/>
      <c r="F386" s="59"/>
      <c r="G386" s="59"/>
      <c r="I386" s="59"/>
      <c r="J386" s="59"/>
      <c r="K386" s="59"/>
      <c r="L386" s="59"/>
      <c r="M386" s="59"/>
      <c r="N386" s="59"/>
      <c r="O386" s="59"/>
    </row>
    <row r="387" ht="13.5">
      <c r="A387" s="59"/>
      <c r="B387" s="59"/>
      <c r="C387" s="59"/>
      <c r="D387" s="59"/>
      <c r="E387" s="59"/>
      <c r="F387" s="59"/>
      <c r="G387" s="59"/>
      <c r="I387" s="59"/>
      <c r="J387" s="59"/>
      <c r="K387" s="59"/>
      <c r="L387" s="59"/>
      <c r="M387" s="59"/>
      <c r="N387" s="59"/>
      <c r="O387" s="59"/>
    </row>
    <row r="388" ht="13.5">
      <c r="A388" s="59"/>
      <c r="B388" s="59"/>
      <c r="C388" s="59"/>
      <c r="D388" s="59"/>
      <c r="E388" s="59"/>
      <c r="F388" s="59"/>
      <c r="G388" s="59"/>
      <c r="I388" s="59"/>
      <c r="J388" s="59"/>
      <c r="K388" s="59"/>
      <c r="L388" s="59"/>
      <c r="M388" s="59"/>
      <c r="N388" s="59"/>
      <c r="O388" s="59"/>
    </row>
    <row r="389" ht="13.5">
      <c r="A389" s="59"/>
      <c r="B389" s="59"/>
      <c r="C389" s="59"/>
      <c r="D389" s="59"/>
      <c r="E389" s="59"/>
      <c r="F389" s="59"/>
      <c r="G389" s="59"/>
      <c r="I389" s="59"/>
      <c r="J389" s="59"/>
      <c r="K389" s="59"/>
      <c r="L389" s="59"/>
      <c r="M389" s="59"/>
      <c r="N389" s="59"/>
      <c r="O389" s="59"/>
    </row>
    <row r="390" ht="13.5">
      <c r="A390" s="59"/>
      <c r="B390" s="59"/>
      <c r="C390" s="59"/>
      <c r="D390" s="59"/>
      <c r="E390" s="59"/>
      <c r="F390" s="59"/>
      <c r="G390" s="59"/>
      <c r="I390" s="59"/>
      <c r="J390" s="59"/>
      <c r="K390" s="59"/>
      <c r="L390" s="59"/>
      <c r="M390" s="59"/>
      <c r="N390" s="59"/>
      <c r="O390" s="59"/>
    </row>
    <row r="391" ht="13.5">
      <c r="A391" s="59"/>
      <c r="B391" s="59"/>
      <c r="C391" s="59"/>
      <c r="D391" s="59"/>
      <c r="E391" s="59"/>
      <c r="F391" s="59"/>
      <c r="G391" s="59"/>
      <c r="I391" s="59"/>
      <c r="J391" s="59"/>
      <c r="K391" s="59"/>
      <c r="L391" s="59"/>
      <c r="M391" s="59"/>
      <c r="N391" s="59"/>
      <c r="O391" s="59"/>
    </row>
    <row r="392" ht="13.5">
      <c r="A392" s="59"/>
      <c r="B392" s="59"/>
      <c r="C392" s="59"/>
      <c r="D392" s="59"/>
      <c r="E392" s="59"/>
      <c r="F392" s="59"/>
      <c r="G392" s="59"/>
      <c r="I392" s="59"/>
      <c r="J392" s="59"/>
      <c r="K392" s="59"/>
      <c r="L392" s="59"/>
      <c r="M392" s="59"/>
      <c r="N392" s="59"/>
      <c r="O392" s="59"/>
    </row>
    <row r="393" ht="13.5">
      <c r="A393" s="59"/>
      <c r="B393" s="59"/>
      <c r="C393" s="59"/>
      <c r="D393" s="59"/>
      <c r="E393" s="59"/>
      <c r="F393" s="59"/>
      <c r="G393" s="59"/>
      <c r="I393" s="59"/>
      <c r="J393" s="59"/>
      <c r="K393" s="59"/>
      <c r="L393" s="59"/>
      <c r="M393" s="59"/>
      <c r="N393" s="59"/>
      <c r="O393" s="59"/>
    </row>
    <row r="394" ht="13.5">
      <c r="A394" s="59"/>
      <c r="B394" s="59"/>
      <c r="C394" s="59"/>
      <c r="D394" s="59"/>
      <c r="E394" s="59"/>
      <c r="F394" s="59"/>
      <c r="G394" s="59"/>
      <c r="I394" s="59"/>
      <c r="J394" s="59"/>
      <c r="K394" s="59"/>
      <c r="L394" s="59"/>
      <c r="M394" s="59"/>
      <c r="N394" s="59"/>
      <c r="O394" s="59"/>
    </row>
    <row r="395" ht="13.5">
      <c r="A395" s="59"/>
      <c r="B395" s="59"/>
      <c r="C395" s="59"/>
      <c r="D395" s="59"/>
      <c r="E395" s="59"/>
      <c r="F395" s="59"/>
      <c r="G395" s="59"/>
      <c r="I395" s="59"/>
      <c r="J395" s="59"/>
      <c r="K395" s="59"/>
      <c r="L395" s="59"/>
      <c r="M395" s="59"/>
      <c r="N395" s="59"/>
      <c r="O395" s="59"/>
    </row>
    <row r="396" ht="13.5">
      <c r="A396" s="59"/>
      <c r="B396" s="59"/>
      <c r="C396" s="59"/>
      <c r="D396" s="59"/>
      <c r="E396" s="59"/>
      <c r="F396" s="59"/>
      <c r="G396" s="59"/>
      <c r="I396" s="59"/>
      <c r="J396" s="59"/>
      <c r="K396" s="59"/>
      <c r="L396" s="59"/>
      <c r="M396" s="59"/>
      <c r="N396" s="59"/>
      <c r="O396" s="59"/>
    </row>
    <row r="397" ht="13.5">
      <c r="A397" s="59"/>
      <c r="B397" s="59"/>
      <c r="C397" s="59"/>
      <c r="D397" s="59"/>
      <c r="E397" s="59"/>
      <c r="F397" s="59"/>
      <c r="G397" s="59"/>
      <c r="I397" s="59"/>
      <c r="J397" s="59"/>
      <c r="K397" s="59"/>
      <c r="L397" s="59"/>
      <c r="M397" s="59"/>
      <c r="N397" s="59"/>
      <c r="O397" s="59"/>
    </row>
    <row r="398" ht="13.5">
      <c r="A398" s="59"/>
      <c r="B398" s="59"/>
      <c r="C398" s="59"/>
      <c r="D398" s="59"/>
      <c r="E398" s="59"/>
      <c r="F398" s="59"/>
      <c r="G398" s="59"/>
      <c r="I398" s="59"/>
      <c r="J398" s="59"/>
      <c r="K398" s="59"/>
      <c r="L398" s="59"/>
      <c r="M398" s="59"/>
      <c r="N398" s="59"/>
      <c r="O398" s="59"/>
    </row>
    <row r="399" ht="13.5">
      <c r="A399" s="59"/>
      <c r="B399" s="59"/>
      <c r="C399" s="59"/>
      <c r="D399" s="59"/>
      <c r="E399" s="59"/>
      <c r="F399" s="59"/>
      <c r="G399" s="59"/>
      <c r="I399" s="59"/>
      <c r="J399" s="59"/>
      <c r="K399" s="59"/>
      <c r="L399" s="59"/>
      <c r="M399" s="59"/>
      <c r="N399" s="59"/>
      <c r="O399" s="59"/>
    </row>
    <row r="400" ht="13.5">
      <c r="A400" s="59"/>
      <c r="B400" s="59"/>
      <c r="C400" s="59"/>
      <c r="D400" s="59"/>
      <c r="E400" s="59"/>
      <c r="F400" s="59"/>
      <c r="G400" s="59"/>
      <c r="I400" s="59"/>
      <c r="J400" s="59"/>
      <c r="K400" s="59"/>
      <c r="L400" s="59"/>
      <c r="M400" s="59"/>
      <c r="N400" s="59"/>
      <c r="O400" s="59"/>
    </row>
    <row r="401" ht="13.5">
      <c r="A401" s="59"/>
      <c r="B401" s="59"/>
      <c r="C401" s="59"/>
      <c r="D401" s="59"/>
      <c r="E401" s="59"/>
      <c r="F401" s="59"/>
      <c r="G401" s="59"/>
      <c r="I401" s="59"/>
      <c r="J401" s="59"/>
      <c r="K401" s="59"/>
      <c r="L401" s="59"/>
      <c r="M401" s="59"/>
      <c r="N401" s="59"/>
      <c r="O401" s="59"/>
    </row>
    <row r="402" ht="13.5">
      <c r="A402" s="59"/>
      <c r="B402" s="59"/>
      <c r="C402" s="59"/>
      <c r="D402" s="59"/>
      <c r="E402" s="59"/>
      <c r="F402" s="59"/>
      <c r="G402" s="59"/>
      <c r="I402" s="59"/>
      <c r="J402" s="59"/>
      <c r="K402" s="59"/>
      <c r="L402" s="59"/>
      <c r="M402" s="59"/>
      <c r="N402" s="59"/>
      <c r="O402" s="59"/>
    </row>
    <row r="403" ht="13.5">
      <c r="A403" s="59"/>
      <c r="B403" s="59"/>
      <c r="C403" s="59"/>
      <c r="D403" s="59"/>
      <c r="E403" s="59"/>
      <c r="F403" s="59"/>
      <c r="G403" s="59"/>
      <c r="I403" s="59"/>
      <c r="J403" s="59"/>
      <c r="K403" s="59"/>
      <c r="L403" s="59"/>
      <c r="M403" s="59"/>
      <c r="N403" s="59"/>
      <c r="O403" s="59"/>
    </row>
    <row r="404" ht="13.5">
      <c r="A404" s="59"/>
      <c r="B404" s="59"/>
      <c r="C404" s="59"/>
      <c r="D404" s="59"/>
      <c r="E404" s="59"/>
      <c r="F404" s="59"/>
      <c r="G404" s="59"/>
      <c r="I404" s="59"/>
      <c r="J404" s="59"/>
      <c r="K404" s="59"/>
      <c r="L404" s="59"/>
      <c r="M404" s="59"/>
      <c r="N404" s="59"/>
      <c r="O404" s="59"/>
    </row>
    <row r="405" ht="13.5">
      <c r="A405" s="59"/>
      <c r="B405" s="59"/>
      <c r="C405" s="59"/>
      <c r="D405" s="59"/>
      <c r="E405" s="59"/>
      <c r="F405" s="59"/>
      <c r="G405" s="59"/>
      <c r="I405" s="59"/>
      <c r="J405" s="59"/>
      <c r="K405" s="59"/>
      <c r="L405" s="59"/>
      <c r="M405" s="59"/>
      <c r="N405" s="59"/>
      <c r="O405" s="59"/>
    </row>
    <row r="406" ht="13.5">
      <c r="A406" s="59"/>
      <c r="B406" s="59"/>
      <c r="C406" s="59"/>
      <c r="D406" s="59"/>
      <c r="E406" s="59"/>
      <c r="F406" s="59"/>
      <c r="G406" s="59"/>
      <c r="I406" s="59"/>
      <c r="J406" s="59"/>
      <c r="K406" s="59"/>
      <c r="L406" s="59"/>
      <c r="M406" s="59"/>
      <c r="N406" s="59"/>
      <c r="O406" s="59"/>
    </row>
    <row r="407" ht="13.5">
      <c r="A407" s="59"/>
      <c r="B407" s="59"/>
      <c r="C407" s="59"/>
      <c r="D407" s="59"/>
      <c r="E407" s="59"/>
      <c r="F407" s="59"/>
      <c r="G407" s="59"/>
      <c r="I407" s="59"/>
      <c r="J407" s="59"/>
      <c r="K407" s="59"/>
      <c r="L407" s="59"/>
      <c r="M407" s="59"/>
      <c r="N407" s="59"/>
      <c r="O407" s="59"/>
    </row>
    <row r="408" ht="13.5">
      <c r="A408" s="59"/>
      <c r="B408" s="59"/>
      <c r="C408" s="59"/>
      <c r="D408" s="59"/>
      <c r="E408" s="59"/>
      <c r="F408" s="59"/>
      <c r="G408" s="59"/>
      <c r="I408" s="59"/>
      <c r="J408" s="59"/>
      <c r="K408" s="59"/>
      <c r="L408" s="59"/>
      <c r="M408" s="59"/>
      <c r="N408" s="59"/>
      <c r="O408" s="59"/>
    </row>
    <row r="409" ht="13.5">
      <c r="A409" s="59"/>
      <c r="B409" s="59"/>
      <c r="C409" s="59"/>
      <c r="D409" s="59"/>
      <c r="E409" s="59"/>
      <c r="F409" s="59"/>
      <c r="G409" s="59"/>
      <c r="I409" s="59"/>
      <c r="J409" s="59"/>
      <c r="K409" s="59"/>
      <c r="L409" s="59"/>
      <c r="M409" s="59"/>
      <c r="N409" s="59"/>
      <c r="O409" s="59"/>
    </row>
    <row r="410" ht="13.5">
      <c r="A410" s="59"/>
      <c r="B410" s="59"/>
      <c r="C410" s="59"/>
      <c r="D410" s="59"/>
      <c r="E410" s="59"/>
      <c r="F410" s="59"/>
      <c r="G410" s="59"/>
      <c r="I410" s="59"/>
      <c r="J410" s="59"/>
      <c r="K410" s="59"/>
      <c r="L410" s="59"/>
      <c r="M410" s="59"/>
      <c r="N410" s="59"/>
      <c r="O410" s="59"/>
    </row>
    <row r="411" ht="13.5">
      <c r="A411" s="59"/>
      <c r="B411" s="59"/>
      <c r="C411" s="59"/>
      <c r="D411" s="59"/>
      <c r="E411" s="59"/>
      <c r="F411" s="59"/>
      <c r="G411" s="59"/>
      <c r="I411" s="59"/>
      <c r="J411" s="59"/>
      <c r="K411" s="59"/>
      <c r="L411" s="59"/>
      <c r="M411" s="59"/>
      <c r="N411" s="59"/>
      <c r="O411" s="59"/>
    </row>
    <row r="412" ht="13.5">
      <c r="A412" s="59"/>
      <c r="B412" s="59"/>
      <c r="C412" s="59"/>
      <c r="D412" s="59"/>
      <c r="E412" s="59"/>
      <c r="F412" s="59"/>
      <c r="G412" s="59"/>
      <c r="I412" s="59"/>
      <c r="J412" s="59"/>
      <c r="K412" s="59"/>
      <c r="L412" s="59"/>
      <c r="M412" s="59"/>
      <c r="N412" s="59"/>
      <c r="O412" s="59"/>
    </row>
    <row r="413" ht="13.5">
      <c r="A413" s="59"/>
      <c r="B413" s="59"/>
      <c r="C413" s="59"/>
      <c r="D413" s="59"/>
      <c r="E413" s="59"/>
      <c r="F413" s="59"/>
      <c r="G413" s="59"/>
      <c r="I413" s="59"/>
      <c r="J413" s="59"/>
      <c r="K413" s="59"/>
      <c r="L413" s="59"/>
      <c r="M413" s="59"/>
      <c r="N413" s="59"/>
      <c r="O413" s="59"/>
    </row>
    <row r="414" ht="13.5">
      <c r="A414" s="59"/>
      <c r="B414" s="59"/>
      <c r="C414" s="59"/>
      <c r="D414" s="59"/>
      <c r="E414" s="59"/>
      <c r="F414" s="59"/>
      <c r="G414" s="59"/>
      <c r="I414" s="59"/>
      <c r="J414" s="59"/>
      <c r="K414" s="59"/>
      <c r="L414" s="59"/>
      <c r="M414" s="59"/>
      <c r="N414" s="59"/>
      <c r="O414" s="59"/>
    </row>
    <row r="415" ht="13.5">
      <c r="A415" s="59"/>
      <c r="B415" s="59"/>
      <c r="C415" s="59"/>
      <c r="D415" s="59"/>
      <c r="E415" s="59"/>
      <c r="F415" s="59"/>
      <c r="G415" s="59"/>
      <c r="I415" s="59"/>
      <c r="J415" s="59"/>
      <c r="K415" s="59"/>
      <c r="L415" s="59"/>
      <c r="M415" s="59"/>
      <c r="N415" s="59"/>
      <c r="O415" s="59"/>
    </row>
    <row r="416" ht="13.5">
      <c r="A416" s="59"/>
      <c r="B416" s="59"/>
      <c r="C416" s="59"/>
      <c r="D416" s="59"/>
      <c r="E416" s="59"/>
      <c r="F416" s="59"/>
      <c r="G416" s="59"/>
      <c r="I416" s="59"/>
      <c r="J416" s="59"/>
      <c r="K416" s="59"/>
      <c r="L416" s="59"/>
      <c r="M416" s="59"/>
      <c r="N416" s="59"/>
      <c r="O416" s="59"/>
    </row>
    <row r="417" ht="13.5">
      <c r="A417" s="59"/>
      <c r="B417" s="59"/>
      <c r="C417" s="59"/>
      <c r="D417" s="59"/>
      <c r="E417" s="59"/>
      <c r="F417" s="59"/>
      <c r="G417" s="59"/>
      <c r="I417" s="59"/>
      <c r="J417" s="59"/>
      <c r="K417" s="59"/>
      <c r="L417" s="59"/>
      <c r="M417" s="59"/>
      <c r="N417" s="59"/>
      <c r="O417" s="59"/>
    </row>
    <row r="418" ht="13.5">
      <c r="A418" s="59"/>
      <c r="B418" s="59"/>
      <c r="C418" s="59"/>
      <c r="D418" s="59"/>
      <c r="E418" s="59"/>
      <c r="F418" s="59"/>
      <c r="G418" s="59"/>
      <c r="I418" s="59"/>
      <c r="J418" s="59"/>
      <c r="K418" s="59"/>
      <c r="L418" s="59"/>
      <c r="M418" s="59"/>
      <c r="N418" s="59"/>
      <c r="O418" s="59"/>
    </row>
    <row r="419" ht="13.5">
      <c r="A419" s="59"/>
      <c r="B419" s="59"/>
      <c r="C419" s="59"/>
      <c r="D419" s="59"/>
      <c r="E419" s="59"/>
      <c r="F419" s="59"/>
      <c r="G419" s="59"/>
      <c r="I419" s="59"/>
      <c r="J419" s="59"/>
      <c r="K419" s="59"/>
      <c r="L419" s="59"/>
      <c r="M419" s="59"/>
      <c r="N419" s="59"/>
      <c r="O419" s="59"/>
    </row>
    <row r="420" ht="13.5">
      <c r="A420" s="59"/>
      <c r="B420" s="59"/>
      <c r="C420" s="59"/>
      <c r="D420" s="59"/>
      <c r="E420" s="59"/>
      <c r="F420" s="59"/>
      <c r="G420" s="59"/>
      <c r="I420" s="59"/>
      <c r="J420" s="59"/>
      <c r="K420" s="59"/>
      <c r="L420" s="59"/>
      <c r="M420" s="59"/>
      <c r="N420" s="59"/>
      <c r="O420" s="59"/>
    </row>
    <row r="421" ht="13.5">
      <c r="A421" s="59"/>
      <c r="B421" s="59"/>
      <c r="C421" s="59"/>
      <c r="D421" s="59"/>
      <c r="E421" s="59"/>
      <c r="F421" s="59"/>
      <c r="G421" s="59"/>
      <c r="I421" s="59"/>
      <c r="J421" s="59"/>
      <c r="K421" s="59"/>
      <c r="L421" s="59"/>
      <c r="M421" s="59"/>
      <c r="N421" s="59"/>
      <c r="O421" s="59"/>
    </row>
    <row r="422" ht="13.5">
      <c r="A422" s="59"/>
      <c r="B422" s="59"/>
      <c r="C422" s="59"/>
      <c r="D422" s="59"/>
      <c r="E422" s="59"/>
      <c r="F422" s="59"/>
      <c r="G422" s="59"/>
      <c r="I422" s="59"/>
      <c r="J422" s="59"/>
      <c r="K422" s="59"/>
      <c r="L422" s="59"/>
      <c r="M422" s="59"/>
      <c r="N422" s="59"/>
      <c r="O422" s="59"/>
    </row>
    <row r="423" ht="13.5">
      <c r="A423" s="59"/>
      <c r="B423" s="59"/>
      <c r="C423" s="59"/>
      <c r="D423" s="59"/>
      <c r="E423" s="59"/>
      <c r="F423" s="59"/>
      <c r="G423" s="59"/>
      <c r="I423" s="59"/>
      <c r="J423" s="59"/>
      <c r="K423" s="59"/>
      <c r="L423" s="59"/>
      <c r="M423" s="59"/>
      <c r="N423" s="59"/>
      <c r="O423" s="59"/>
    </row>
    <row r="424" ht="13.5">
      <c r="A424" s="59"/>
      <c r="B424" s="59"/>
      <c r="C424" s="59"/>
      <c r="D424" s="59"/>
      <c r="E424" s="59"/>
      <c r="F424" s="59"/>
      <c r="G424" s="59"/>
      <c r="I424" s="59"/>
      <c r="J424" s="59"/>
      <c r="K424" s="59"/>
      <c r="L424" s="59"/>
      <c r="M424" s="59"/>
      <c r="N424" s="59"/>
      <c r="O424" s="59"/>
    </row>
    <row r="425" ht="13.5">
      <c r="A425" s="59"/>
      <c r="B425" s="59"/>
      <c r="C425" s="59"/>
      <c r="D425" s="59"/>
      <c r="E425" s="59"/>
      <c r="F425" s="59"/>
      <c r="G425" s="59"/>
      <c r="I425" s="59"/>
      <c r="J425" s="59"/>
      <c r="K425" s="59"/>
      <c r="L425" s="59"/>
      <c r="M425" s="59"/>
      <c r="N425" s="59"/>
      <c r="O425" s="59"/>
    </row>
    <row r="426" ht="13.5">
      <c r="A426" s="59"/>
      <c r="B426" s="59"/>
      <c r="C426" s="59"/>
      <c r="D426" s="59"/>
      <c r="E426" s="59"/>
      <c r="F426" s="59"/>
      <c r="G426" s="59"/>
      <c r="I426" s="59"/>
      <c r="J426" s="59"/>
      <c r="K426" s="59"/>
      <c r="L426" s="59"/>
      <c r="M426" s="59"/>
      <c r="N426" s="59"/>
      <c r="O426" s="59"/>
    </row>
    <row r="427" ht="13.5">
      <c r="A427" s="59"/>
      <c r="B427" s="59"/>
      <c r="C427" s="59"/>
      <c r="D427" s="59"/>
      <c r="E427" s="59"/>
      <c r="F427" s="59"/>
      <c r="G427" s="59"/>
      <c r="I427" s="59"/>
      <c r="J427" s="59"/>
      <c r="K427" s="59"/>
      <c r="L427" s="59"/>
      <c r="M427" s="59"/>
      <c r="N427" s="59"/>
      <c r="O427" s="59"/>
    </row>
    <row r="428" ht="13.5">
      <c r="A428" s="59"/>
      <c r="B428" s="59"/>
      <c r="C428" s="59"/>
      <c r="D428" s="59"/>
      <c r="E428" s="59"/>
      <c r="F428" s="59"/>
      <c r="G428" s="59"/>
      <c r="I428" s="59"/>
      <c r="J428" s="59"/>
      <c r="K428" s="59"/>
      <c r="L428" s="59"/>
      <c r="M428" s="59"/>
      <c r="N428" s="59"/>
      <c r="O428" s="59"/>
    </row>
    <row r="429" ht="13.5">
      <c r="A429" s="59"/>
      <c r="B429" s="59"/>
      <c r="C429" s="59"/>
      <c r="D429" s="59"/>
      <c r="E429" s="59"/>
      <c r="F429" s="59"/>
      <c r="G429" s="59"/>
      <c r="I429" s="59"/>
      <c r="J429" s="59"/>
      <c r="K429" s="59"/>
      <c r="L429" s="59"/>
      <c r="M429" s="59"/>
      <c r="N429" s="59"/>
      <c r="O429" s="59"/>
    </row>
    <row r="430" ht="13.5">
      <c r="A430" s="59"/>
      <c r="B430" s="59"/>
      <c r="C430" s="59"/>
      <c r="D430" s="59"/>
      <c r="E430" s="59"/>
      <c r="F430" s="59"/>
      <c r="G430" s="59"/>
      <c r="I430" s="59"/>
      <c r="J430" s="59"/>
      <c r="K430" s="59"/>
      <c r="L430" s="59"/>
      <c r="M430" s="59"/>
      <c r="N430" s="59"/>
      <c r="O430" s="59"/>
    </row>
    <row r="431" ht="13.5">
      <c r="A431" s="59"/>
      <c r="B431" s="59"/>
      <c r="C431" s="59"/>
      <c r="D431" s="59"/>
      <c r="E431" s="59"/>
      <c r="F431" s="59"/>
      <c r="G431" s="59"/>
      <c r="I431" s="59"/>
      <c r="J431" s="59"/>
      <c r="K431" s="59"/>
      <c r="L431" s="59"/>
      <c r="M431" s="59"/>
      <c r="N431" s="59"/>
      <c r="O431" s="59"/>
    </row>
    <row r="432" ht="13.5">
      <c r="A432" s="59"/>
      <c r="B432" s="59"/>
      <c r="C432" s="59"/>
      <c r="D432" s="59"/>
      <c r="E432" s="59"/>
      <c r="F432" s="59"/>
      <c r="G432" s="59"/>
      <c r="I432" s="59"/>
      <c r="J432" s="59"/>
      <c r="K432" s="59"/>
      <c r="L432" s="59"/>
      <c r="M432" s="59"/>
      <c r="N432" s="59"/>
      <c r="O432" s="59"/>
    </row>
    <row r="433" ht="13.5">
      <c r="A433" s="59"/>
      <c r="B433" s="59"/>
      <c r="C433" s="59"/>
      <c r="D433" s="59"/>
      <c r="E433" s="59"/>
      <c r="F433" s="59"/>
      <c r="G433" s="59"/>
      <c r="I433" s="59"/>
      <c r="J433" s="59"/>
      <c r="K433" s="59"/>
      <c r="L433" s="59"/>
      <c r="M433" s="59"/>
      <c r="N433" s="59"/>
      <c r="O433" s="59"/>
    </row>
    <row r="434" ht="13.5">
      <c r="A434" s="59"/>
      <c r="B434" s="59"/>
      <c r="C434" s="59"/>
      <c r="D434" s="59"/>
      <c r="E434" s="59"/>
      <c r="F434" s="59"/>
      <c r="G434" s="59"/>
      <c r="I434" s="59"/>
      <c r="J434" s="59"/>
      <c r="K434" s="59"/>
      <c r="L434" s="59"/>
      <c r="M434" s="59"/>
      <c r="N434" s="59"/>
      <c r="O434" s="59"/>
    </row>
    <row r="435" ht="13.5">
      <c r="A435" s="59"/>
      <c r="B435" s="59"/>
      <c r="C435" s="59"/>
      <c r="D435" s="59"/>
      <c r="E435" s="59"/>
      <c r="F435" s="59"/>
      <c r="G435" s="59"/>
      <c r="I435" s="59"/>
      <c r="J435" s="59"/>
      <c r="K435" s="59"/>
      <c r="L435" s="59"/>
      <c r="M435" s="59"/>
      <c r="N435" s="59"/>
      <c r="O435" s="59"/>
    </row>
    <row r="436" ht="13.5">
      <c r="A436" s="59"/>
      <c r="B436" s="59"/>
      <c r="C436" s="59"/>
      <c r="D436" s="59"/>
      <c r="E436" s="59"/>
      <c r="F436" s="59"/>
      <c r="G436" s="59"/>
      <c r="I436" s="59"/>
      <c r="J436" s="59"/>
      <c r="K436" s="59"/>
      <c r="L436" s="59"/>
      <c r="M436" s="59"/>
      <c r="N436" s="59"/>
      <c r="O436" s="59"/>
    </row>
    <row r="437" ht="13.5">
      <c r="A437" s="59"/>
      <c r="B437" s="59"/>
      <c r="C437" s="59"/>
      <c r="D437" s="59"/>
      <c r="E437" s="59"/>
      <c r="F437" s="59"/>
      <c r="G437" s="59"/>
      <c r="I437" s="59"/>
      <c r="J437" s="59"/>
      <c r="K437" s="59"/>
      <c r="L437" s="59"/>
      <c r="M437" s="59"/>
      <c r="N437" s="59"/>
      <c r="O437" s="59"/>
    </row>
    <row r="438" ht="13.5">
      <c r="A438" s="59"/>
      <c r="B438" s="59"/>
      <c r="C438" s="59"/>
      <c r="D438" s="59"/>
      <c r="E438" s="59"/>
      <c r="F438" s="59"/>
      <c r="G438" s="59"/>
      <c r="I438" s="59"/>
      <c r="J438" s="59"/>
      <c r="K438" s="59"/>
      <c r="L438" s="59"/>
      <c r="M438" s="59"/>
      <c r="N438" s="59"/>
      <c r="O438" s="59"/>
    </row>
    <row r="439" ht="13.5">
      <c r="A439" s="59"/>
      <c r="B439" s="59"/>
      <c r="C439" s="59"/>
      <c r="D439" s="59"/>
      <c r="E439" s="59"/>
      <c r="F439" s="59"/>
      <c r="G439" s="59"/>
      <c r="I439" s="59"/>
      <c r="J439" s="59"/>
      <c r="K439" s="59"/>
      <c r="L439" s="59"/>
      <c r="M439" s="59"/>
      <c r="N439" s="59"/>
      <c r="O439" s="59"/>
    </row>
    <row r="440" ht="13.5">
      <c r="A440" s="59"/>
      <c r="B440" s="59"/>
      <c r="C440" s="59"/>
      <c r="D440" s="59"/>
      <c r="E440" s="59"/>
      <c r="F440" s="59"/>
      <c r="G440" s="59"/>
      <c r="I440" s="59"/>
      <c r="J440" s="59"/>
      <c r="K440" s="59"/>
      <c r="L440" s="59"/>
      <c r="M440" s="59"/>
      <c r="N440" s="59"/>
      <c r="O440" s="59"/>
    </row>
    <row r="441" ht="13.5">
      <c r="A441" s="59"/>
      <c r="B441" s="59"/>
      <c r="C441" s="59"/>
      <c r="D441" s="59"/>
      <c r="E441" s="59"/>
      <c r="F441" s="59"/>
      <c r="G441" s="59"/>
      <c r="I441" s="59"/>
      <c r="J441" s="59"/>
      <c r="K441" s="59"/>
      <c r="L441" s="59"/>
      <c r="M441" s="59"/>
      <c r="N441" s="59"/>
      <c r="O441" s="59"/>
    </row>
    <row r="442" ht="13.5">
      <c r="A442" s="59"/>
      <c r="B442" s="59"/>
      <c r="C442" s="59"/>
      <c r="D442" s="59"/>
      <c r="E442" s="59"/>
      <c r="F442" s="59"/>
      <c r="G442" s="59"/>
      <c r="I442" s="59"/>
      <c r="J442" s="59"/>
      <c r="K442" s="59"/>
      <c r="L442" s="59"/>
      <c r="M442" s="59"/>
      <c r="N442" s="59"/>
      <c r="O442" s="59"/>
    </row>
    <row r="443" ht="13.5">
      <c r="A443" s="59"/>
      <c r="B443" s="59"/>
      <c r="C443" s="59"/>
      <c r="D443" s="59"/>
      <c r="E443" s="59"/>
      <c r="F443" s="59"/>
      <c r="G443" s="59"/>
      <c r="I443" s="59"/>
      <c r="J443" s="59"/>
      <c r="K443" s="59"/>
      <c r="L443" s="59"/>
      <c r="M443" s="59"/>
      <c r="N443" s="59"/>
      <c r="O443" s="59"/>
    </row>
    <row r="444" ht="13.5">
      <c r="A444" s="59"/>
      <c r="B444" s="59"/>
      <c r="C444" s="59"/>
      <c r="D444" s="59"/>
      <c r="E444" s="59"/>
      <c r="F444" s="59"/>
      <c r="G444" s="59"/>
      <c r="I444" s="59"/>
      <c r="J444" s="59"/>
      <c r="K444" s="59"/>
      <c r="L444" s="59"/>
      <c r="M444" s="59"/>
      <c r="N444" s="59"/>
      <c r="O444" s="59"/>
    </row>
    <row r="445" ht="13.5">
      <c r="A445" s="59"/>
      <c r="B445" s="59"/>
      <c r="C445" s="59"/>
      <c r="D445" s="59"/>
      <c r="E445" s="59"/>
      <c r="F445" s="59"/>
      <c r="G445" s="59"/>
      <c r="I445" s="59"/>
      <c r="J445" s="59"/>
      <c r="K445" s="59"/>
      <c r="L445" s="59"/>
      <c r="M445" s="59"/>
      <c r="N445" s="59"/>
      <c r="O445" s="59"/>
    </row>
    <row r="446" ht="13.5">
      <c r="A446" s="59"/>
      <c r="B446" s="59"/>
      <c r="C446" s="59"/>
      <c r="D446" s="59"/>
      <c r="E446" s="59"/>
      <c r="F446" s="59"/>
      <c r="G446" s="59"/>
      <c r="I446" s="59"/>
      <c r="J446" s="59"/>
      <c r="K446" s="59"/>
      <c r="L446" s="59"/>
      <c r="M446" s="59"/>
      <c r="N446" s="59"/>
      <c r="O446" s="59"/>
    </row>
    <row r="447" ht="13.5">
      <c r="A447" s="59"/>
      <c r="B447" s="59"/>
      <c r="C447" s="59"/>
      <c r="D447" s="59"/>
      <c r="E447" s="59"/>
      <c r="F447" s="59"/>
      <c r="G447" s="59"/>
      <c r="I447" s="59"/>
      <c r="J447" s="59"/>
      <c r="K447" s="59"/>
      <c r="L447" s="59"/>
      <c r="M447" s="59"/>
      <c r="N447" s="59"/>
      <c r="O447" s="59"/>
    </row>
    <row r="448" ht="13.5">
      <c r="A448" s="59"/>
      <c r="B448" s="59"/>
      <c r="C448" s="59"/>
      <c r="D448" s="59"/>
      <c r="E448" s="59"/>
      <c r="F448" s="59"/>
      <c r="G448" s="59"/>
      <c r="I448" s="59"/>
      <c r="J448" s="59"/>
      <c r="K448" s="59"/>
      <c r="L448" s="59"/>
      <c r="M448" s="59"/>
      <c r="N448" s="59"/>
      <c r="O448" s="59"/>
    </row>
    <row r="449" ht="13.5">
      <c r="A449" s="59"/>
      <c r="B449" s="59"/>
      <c r="C449" s="59"/>
      <c r="D449" s="59"/>
      <c r="E449" s="59"/>
      <c r="F449" s="59"/>
      <c r="G449" s="59"/>
      <c r="I449" s="59"/>
      <c r="J449" s="59"/>
      <c r="K449" s="59"/>
      <c r="L449" s="59"/>
      <c r="M449" s="59"/>
      <c r="N449" s="59"/>
      <c r="O449" s="59"/>
    </row>
    <row r="450" ht="13.5">
      <c r="A450" s="59"/>
      <c r="B450" s="59"/>
      <c r="C450" s="59"/>
      <c r="D450" s="59"/>
      <c r="E450" s="59"/>
      <c r="F450" s="59"/>
      <c r="G450" s="59"/>
      <c r="I450" s="59"/>
      <c r="J450" s="59"/>
      <c r="K450" s="59"/>
      <c r="L450" s="59"/>
      <c r="M450" s="59"/>
      <c r="N450" s="59"/>
      <c r="O450" s="59"/>
    </row>
    <row r="451" ht="13.5">
      <c r="A451" s="59"/>
      <c r="B451" s="59"/>
      <c r="C451" s="59"/>
      <c r="D451" s="59"/>
      <c r="E451" s="59"/>
      <c r="F451" s="59"/>
      <c r="G451" s="59"/>
      <c r="I451" s="59"/>
      <c r="J451" s="59"/>
      <c r="K451" s="59"/>
      <c r="L451" s="59"/>
      <c r="M451" s="59"/>
      <c r="N451" s="59"/>
      <c r="O451" s="59"/>
    </row>
    <row r="452" ht="13.5">
      <c r="A452" s="59"/>
      <c r="B452" s="59"/>
      <c r="C452" s="59"/>
      <c r="D452" s="59"/>
      <c r="E452" s="59"/>
      <c r="F452" s="59"/>
      <c r="G452" s="59"/>
      <c r="I452" s="59"/>
      <c r="J452" s="59"/>
      <c r="K452" s="59"/>
      <c r="L452" s="59"/>
      <c r="M452" s="59"/>
      <c r="N452" s="59"/>
      <c r="O452" s="59"/>
    </row>
    <row r="453" ht="13.5">
      <c r="A453" s="59"/>
      <c r="B453" s="59"/>
      <c r="C453" s="59"/>
      <c r="D453" s="59"/>
      <c r="E453" s="59"/>
      <c r="F453" s="59"/>
      <c r="G453" s="59"/>
      <c r="I453" s="59"/>
      <c r="J453" s="59"/>
      <c r="K453" s="59"/>
      <c r="L453" s="59"/>
      <c r="M453" s="59"/>
      <c r="N453" s="59"/>
      <c r="O453" s="59"/>
    </row>
    <row r="454" ht="13.5">
      <c r="A454" s="59"/>
      <c r="B454" s="59"/>
      <c r="C454" s="59"/>
      <c r="D454" s="59"/>
      <c r="E454" s="59"/>
      <c r="F454" s="59"/>
      <c r="G454" s="59"/>
      <c r="I454" s="59"/>
      <c r="J454" s="59"/>
      <c r="K454" s="59"/>
      <c r="L454" s="59"/>
      <c r="M454" s="59"/>
      <c r="N454" s="59"/>
      <c r="O454" s="59"/>
    </row>
    <row r="455" ht="13.5">
      <c r="A455" s="59"/>
      <c r="B455" s="59"/>
      <c r="C455" s="59"/>
      <c r="D455" s="59"/>
      <c r="E455" s="59"/>
      <c r="F455" s="59"/>
      <c r="G455" s="59"/>
      <c r="I455" s="59"/>
      <c r="J455" s="59"/>
      <c r="K455" s="59"/>
      <c r="L455" s="59"/>
      <c r="M455" s="59"/>
      <c r="N455" s="59"/>
      <c r="O455" s="59"/>
    </row>
    <row r="456" ht="13.5">
      <c r="A456" s="59"/>
      <c r="B456" s="59"/>
      <c r="C456" s="59"/>
      <c r="D456" s="59"/>
      <c r="E456" s="59"/>
      <c r="F456" s="59"/>
      <c r="G456" s="59"/>
      <c r="I456" s="59"/>
      <c r="J456" s="59"/>
      <c r="K456" s="59"/>
      <c r="L456" s="59"/>
      <c r="M456" s="59"/>
      <c r="N456" s="59"/>
      <c r="O456" s="59"/>
    </row>
    <row r="457" ht="13.5">
      <c r="A457" s="59"/>
      <c r="B457" s="59"/>
      <c r="C457" s="59"/>
      <c r="D457" s="59"/>
      <c r="E457" s="59"/>
      <c r="F457" s="59"/>
      <c r="G457" s="59"/>
      <c r="I457" s="59"/>
      <c r="J457" s="59"/>
      <c r="K457" s="59"/>
      <c r="L457" s="59"/>
      <c r="M457" s="59"/>
      <c r="N457" s="59"/>
      <c r="O457" s="59"/>
    </row>
    <row r="458" ht="13.5">
      <c r="A458" s="59"/>
      <c r="B458" s="59"/>
      <c r="C458" s="59"/>
      <c r="D458" s="59"/>
      <c r="E458" s="59"/>
      <c r="F458" s="59"/>
      <c r="G458" s="59"/>
      <c r="I458" s="59"/>
      <c r="J458" s="59"/>
      <c r="K458" s="59"/>
      <c r="L458" s="59"/>
      <c r="M458" s="59"/>
      <c r="N458" s="59"/>
      <c r="O458" s="59"/>
    </row>
    <row r="459" ht="13.5">
      <c r="A459" s="59"/>
      <c r="B459" s="59"/>
      <c r="C459" s="59"/>
      <c r="D459" s="59"/>
      <c r="E459" s="59"/>
      <c r="F459" s="59"/>
      <c r="G459" s="59"/>
      <c r="I459" s="59"/>
      <c r="J459" s="59"/>
      <c r="K459" s="59"/>
      <c r="L459" s="59"/>
      <c r="M459" s="59"/>
      <c r="N459" s="59"/>
      <c r="O459" s="59"/>
    </row>
    <row r="460" ht="13.5">
      <c r="A460" s="59"/>
      <c r="B460" s="59"/>
      <c r="C460" s="59"/>
      <c r="D460" s="59"/>
      <c r="E460" s="59"/>
      <c r="F460" s="59"/>
      <c r="G460" s="59"/>
      <c r="I460" s="59"/>
      <c r="J460" s="59"/>
      <c r="K460" s="59"/>
      <c r="L460" s="59"/>
      <c r="M460" s="59"/>
      <c r="N460" s="59"/>
      <c r="O460" s="59"/>
    </row>
    <row r="461" ht="13.5">
      <c r="A461" s="59"/>
      <c r="B461" s="59"/>
      <c r="C461" s="59"/>
      <c r="D461" s="59"/>
      <c r="E461" s="59"/>
      <c r="F461" s="59"/>
      <c r="G461" s="59"/>
      <c r="I461" s="59"/>
      <c r="J461" s="59"/>
      <c r="K461" s="59"/>
      <c r="L461" s="59"/>
      <c r="M461" s="59"/>
      <c r="N461" s="59"/>
      <c r="O461" s="59"/>
    </row>
    <row r="462" ht="13.5">
      <c r="A462" s="59"/>
      <c r="B462" s="59"/>
      <c r="C462" s="59"/>
      <c r="D462" s="59"/>
      <c r="E462" s="59"/>
      <c r="F462" s="59"/>
      <c r="G462" s="59"/>
      <c r="I462" s="59"/>
      <c r="J462" s="59"/>
      <c r="K462" s="59"/>
      <c r="L462" s="59"/>
      <c r="M462" s="59"/>
      <c r="N462" s="59"/>
      <c r="O462" s="59"/>
    </row>
    <row r="463" ht="13.5">
      <c r="A463" s="59"/>
      <c r="B463" s="59"/>
      <c r="C463" s="59"/>
      <c r="D463" s="59"/>
      <c r="E463" s="59"/>
      <c r="F463" s="59"/>
      <c r="G463" s="59"/>
      <c r="I463" s="59"/>
      <c r="J463" s="59"/>
      <c r="K463" s="59"/>
      <c r="L463" s="59"/>
      <c r="M463" s="59"/>
      <c r="N463" s="59"/>
      <c r="O463" s="59"/>
    </row>
    <row r="464" ht="13.5">
      <c r="A464" s="59"/>
      <c r="B464" s="59"/>
      <c r="C464" s="59"/>
      <c r="D464" s="59"/>
      <c r="E464" s="59"/>
      <c r="F464" s="59"/>
      <c r="G464" s="59"/>
      <c r="I464" s="59"/>
      <c r="J464" s="59"/>
      <c r="K464" s="59"/>
      <c r="L464" s="59"/>
      <c r="M464" s="59"/>
      <c r="N464" s="59"/>
      <c r="O464" s="59"/>
    </row>
    <row r="465" ht="13.5">
      <c r="A465" s="59"/>
      <c r="B465" s="59"/>
      <c r="C465" s="59"/>
      <c r="D465" s="59"/>
      <c r="E465" s="59"/>
      <c r="F465" s="59"/>
      <c r="G465" s="59"/>
      <c r="I465" s="59"/>
      <c r="J465" s="59"/>
      <c r="K465" s="59"/>
      <c r="L465" s="59"/>
      <c r="M465" s="59"/>
      <c r="N465" s="59"/>
      <c r="O465" s="59"/>
    </row>
    <row r="466" ht="13.5">
      <c r="A466" s="59"/>
      <c r="B466" s="59"/>
      <c r="C466" s="59"/>
      <c r="D466" s="59"/>
      <c r="E466" s="59"/>
      <c r="F466" s="59"/>
      <c r="G466" s="59"/>
      <c r="I466" s="59"/>
      <c r="J466" s="59"/>
      <c r="K466" s="59"/>
      <c r="L466" s="59"/>
      <c r="M466" s="59"/>
      <c r="N466" s="59"/>
      <c r="O466" s="59"/>
    </row>
    <row r="467" ht="13.5">
      <c r="A467" s="59"/>
      <c r="B467" s="59"/>
      <c r="C467" s="59"/>
      <c r="D467" s="59"/>
      <c r="E467" s="59"/>
      <c r="F467" s="59"/>
      <c r="G467" s="59"/>
      <c r="I467" s="59"/>
      <c r="J467" s="59"/>
      <c r="K467" s="59"/>
      <c r="L467" s="59"/>
      <c r="M467" s="59"/>
      <c r="N467" s="59"/>
      <c r="O467" s="59"/>
    </row>
    <row r="468" ht="13.5">
      <c r="A468" s="59"/>
      <c r="B468" s="59"/>
      <c r="C468" s="59"/>
      <c r="D468" s="59"/>
      <c r="E468" s="59"/>
      <c r="F468" s="59"/>
      <c r="G468" s="59"/>
      <c r="I468" s="59"/>
      <c r="J468" s="59"/>
      <c r="K468" s="59"/>
      <c r="L468" s="59"/>
      <c r="M468" s="59"/>
      <c r="N468" s="59"/>
      <c r="O468" s="59"/>
    </row>
    <row r="469" ht="13.5">
      <c r="A469" s="59"/>
      <c r="B469" s="59"/>
      <c r="C469" s="59"/>
      <c r="D469" s="59"/>
      <c r="E469" s="59"/>
      <c r="F469" s="59"/>
      <c r="G469" s="59"/>
      <c r="I469" s="59"/>
      <c r="J469" s="59"/>
      <c r="K469" s="59"/>
      <c r="L469" s="59"/>
      <c r="M469" s="59"/>
      <c r="N469" s="59"/>
      <c r="O469" s="59"/>
    </row>
    <row r="470" ht="13.5">
      <c r="A470" s="59"/>
      <c r="B470" s="59"/>
      <c r="C470" s="59"/>
      <c r="D470" s="59"/>
      <c r="E470" s="59"/>
      <c r="F470" s="59"/>
      <c r="G470" s="59"/>
      <c r="I470" s="59"/>
      <c r="J470" s="59"/>
      <c r="K470" s="59"/>
      <c r="L470" s="59"/>
      <c r="M470" s="59"/>
      <c r="N470" s="59"/>
      <c r="O470" s="59"/>
    </row>
    <row r="471" ht="13.5">
      <c r="A471" s="59"/>
      <c r="B471" s="59"/>
      <c r="C471" s="59"/>
      <c r="D471" s="59"/>
      <c r="E471" s="59"/>
      <c r="F471" s="59"/>
      <c r="G471" s="59"/>
      <c r="I471" s="59"/>
      <c r="J471" s="59"/>
      <c r="K471" s="59"/>
      <c r="L471" s="59"/>
      <c r="M471" s="59"/>
      <c r="N471" s="59"/>
      <c r="O471" s="59"/>
    </row>
    <row r="472" ht="13.5">
      <c r="A472" s="59"/>
      <c r="B472" s="59"/>
      <c r="C472" s="59"/>
      <c r="D472" s="59"/>
      <c r="E472" s="59"/>
      <c r="F472" s="59"/>
      <c r="G472" s="59"/>
      <c r="I472" s="59"/>
      <c r="J472" s="59"/>
      <c r="K472" s="59"/>
      <c r="L472" s="59"/>
      <c r="M472" s="59"/>
      <c r="N472" s="59"/>
      <c r="O472" s="59"/>
    </row>
    <row r="473" ht="13.5">
      <c r="A473" s="59"/>
      <c r="B473" s="59"/>
      <c r="C473" s="59"/>
      <c r="D473" s="59"/>
      <c r="E473" s="59"/>
      <c r="F473" s="59"/>
      <c r="G473" s="59"/>
      <c r="I473" s="59"/>
      <c r="J473" s="59"/>
      <c r="K473" s="59"/>
      <c r="L473" s="59"/>
      <c r="M473" s="59"/>
      <c r="N473" s="59"/>
      <c r="O473" s="59"/>
    </row>
    <row r="474" ht="13.5">
      <c r="A474" s="59"/>
      <c r="B474" s="59"/>
      <c r="C474" s="59"/>
      <c r="D474" s="59"/>
      <c r="E474" s="59"/>
      <c r="F474" s="59"/>
      <c r="G474" s="59"/>
      <c r="I474" s="59"/>
      <c r="J474" s="59"/>
      <c r="K474" s="59"/>
      <c r="L474" s="59"/>
      <c r="M474" s="59"/>
      <c r="N474" s="59"/>
      <c r="O474" s="59"/>
    </row>
    <row r="475" ht="13.5">
      <c r="A475" s="59"/>
      <c r="B475" s="59"/>
      <c r="C475" s="59"/>
      <c r="D475" s="59"/>
      <c r="E475" s="59"/>
      <c r="F475" s="59"/>
      <c r="G475" s="59"/>
      <c r="I475" s="59"/>
      <c r="J475" s="59"/>
      <c r="K475" s="59"/>
      <c r="L475" s="59"/>
      <c r="M475" s="59"/>
      <c r="N475" s="59"/>
      <c r="O475" s="59"/>
    </row>
    <row r="476" ht="13.5">
      <c r="A476" s="59"/>
      <c r="B476" s="59"/>
      <c r="C476" s="59"/>
      <c r="D476" s="59"/>
      <c r="E476" s="59"/>
      <c r="F476" s="59"/>
      <c r="G476" s="59"/>
      <c r="I476" s="59"/>
      <c r="J476" s="59"/>
      <c r="K476" s="59"/>
      <c r="L476" s="59"/>
      <c r="M476" s="59"/>
      <c r="N476" s="59"/>
      <c r="O476" s="59"/>
    </row>
    <row r="477" ht="13.5">
      <c r="A477" s="59"/>
      <c r="B477" s="59"/>
      <c r="C477" s="59"/>
      <c r="D477" s="59"/>
      <c r="E477" s="59"/>
      <c r="F477" s="59"/>
      <c r="G477" s="59"/>
      <c r="I477" s="59"/>
      <c r="J477" s="59"/>
      <c r="K477" s="59"/>
      <c r="L477" s="59"/>
      <c r="M477" s="59"/>
      <c r="N477" s="59"/>
      <c r="O477" s="59"/>
    </row>
    <row r="478" ht="13.5">
      <c r="A478" s="59"/>
      <c r="B478" s="59"/>
      <c r="C478" s="59"/>
      <c r="D478" s="59"/>
      <c r="E478" s="59"/>
      <c r="F478" s="59"/>
      <c r="G478" s="59"/>
      <c r="I478" s="59"/>
      <c r="J478" s="59"/>
      <c r="K478" s="59"/>
      <c r="L478" s="59"/>
      <c r="M478" s="59"/>
      <c r="N478" s="59"/>
      <c r="O478" s="59"/>
    </row>
    <row r="479" ht="13.5">
      <c r="A479" s="59"/>
      <c r="B479" s="59"/>
      <c r="C479" s="59"/>
      <c r="D479" s="59"/>
      <c r="E479" s="59"/>
      <c r="F479" s="59"/>
      <c r="G479" s="59"/>
      <c r="I479" s="59"/>
      <c r="J479" s="59"/>
      <c r="K479" s="59"/>
      <c r="L479" s="59"/>
      <c r="M479" s="59"/>
      <c r="N479" s="59"/>
      <c r="O479" s="59"/>
    </row>
    <row r="480" ht="13.5">
      <c r="A480" s="59"/>
      <c r="B480" s="59"/>
      <c r="C480" s="59"/>
      <c r="D480" s="59"/>
      <c r="E480" s="59"/>
      <c r="F480" s="59"/>
      <c r="G480" s="59"/>
      <c r="I480" s="59"/>
      <c r="J480" s="59"/>
      <c r="K480" s="59"/>
      <c r="L480" s="59"/>
      <c r="M480" s="59"/>
      <c r="N480" s="59"/>
      <c r="O480" s="59"/>
    </row>
    <row r="481" ht="13.5">
      <c r="A481" s="59"/>
      <c r="B481" s="59"/>
      <c r="C481" s="59"/>
      <c r="D481" s="59"/>
      <c r="E481" s="59"/>
      <c r="F481" s="59"/>
      <c r="G481" s="59"/>
      <c r="I481" s="59"/>
      <c r="J481" s="59"/>
      <c r="K481" s="59"/>
      <c r="L481" s="59"/>
      <c r="M481" s="59"/>
      <c r="N481" s="59"/>
      <c r="O481" s="59"/>
    </row>
    <row r="482" ht="13.5">
      <c r="A482" s="59"/>
      <c r="B482" s="59"/>
      <c r="C482" s="59"/>
      <c r="D482" s="59"/>
      <c r="E482" s="59"/>
      <c r="F482" s="59"/>
      <c r="G482" s="59"/>
      <c r="I482" s="59"/>
      <c r="J482" s="59"/>
      <c r="K482" s="59"/>
      <c r="L482" s="59"/>
      <c r="M482" s="59"/>
      <c r="N482" s="59"/>
      <c r="O482" s="59"/>
    </row>
    <row r="483" ht="13.5">
      <c r="A483" s="59"/>
      <c r="B483" s="59"/>
      <c r="C483" s="59"/>
      <c r="D483" s="59"/>
      <c r="E483" s="59"/>
      <c r="F483" s="59"/>
      <c r="G483" s="59"/>
      <c r="I483" s="59"/>
      <c r="J483" s="59"/>
      <c r="K483" s="59"/>
      <c r="L483" s="59"/>
      <c r="M483" s="59"/>
      <c r="N483" s="59"/>
      <c r="O483" s="59"/>
    </row>
    <row r="484" ht="13.5">
      <c r="A484" s="59"/>
      <c r="B484" s="59"/>
      <c r="C484" s="59"/>
      <c r="D484" s="59"/>
      <c r="E484" s="59"/>
      <c r="F484" s="59"/>
      <c r="G484" s="59"/>
      <c r="I484" s="59"/>
      <c r="J484" s="59"/>
      <c r="K484" s="59"/>
      <c r="L484" s="59"/>
      <c r="M484" s="59"/>
      <c r="N484" s="59"/>
      <c r="O484" s="59"/>
    </row>
    <row r="485" ht="13.5">
      <c r="A485" s="59"/>
      <c r="B485" s="59"/>
      <c r="C485" s="59"/>
      <c r="D485" s="59"/>
      <c r="E485" s="59"/>
      <c r="F485" s="59"/>
      <c r="G485" s="59"/>
      <c r="I485" s="59"/>
      <c r="J485" s="59"/>
      <c r="K485" s="59"/>
      <c r="L485" s="59"/>
      <c r="M485" s="59"/>
      <c r="N485" s="59"/>
      <c r="O485" s="59"/>
    </row>
    <row r="486" ht="13.5">
      <c r="A486" s="59"/>
      <c r="B486" s="59"/>
      <c r="C486" s="59"/>
      <c r="D486" s="59"/>
      <c r="E486" s="59"/>
      <c r="F486" s="59"/>
      <c r="G486" s="59"/>
      <c r="I486" s="59"/>
      <c r="J486" s="59"/>
      <c r="K486" s="59"/>
      <c r="L486" s="59"/>
      <c r="M486" s="59"/>
      <c r="N486" s="59"/>
      <c r="O486" s="59"/>
    </row>
    <row r="487" ht="13.5">
      <c r="A487" s="59"/>
      <c r="B487" s="59"/>
      <c r="C487" s="59"/>
      <c r="D487" s="59"/>
      <c r="E487" s="59"/>
      <c r="F487" s="59"/>
      <c r="G487" s="59"/>
      <c r="I487" s="59"/>
      <c r="J487" s="59"/>
      <c r="K487" s="59"/>
      <c r="L487" s="59"/>
      <c r="M487" s="59"/>
      <c r="N487" s="59"/>
      <c r="O487" s="59"/>
    </row>
    <row r="488" ht="13.5">
      <c r="A488" s="59"/>
      <c r="B488" s="59"/>
      <c r="C488" s="59"/>
      <c r="D488" s="59"/>
      <c r="E488" s="59"/>
      <c r="F488" s="59"/>
      <c r="G488" s="59"/>
      <c r="I488" s="59"/>
      <c r="J488" s="59"/>
      <c r="K488" s="59"/>
      <c r="L488" s="59"/>
      <c r="M488" s="59"/>
      <c r="N488" s="59"/>
      <c r="O488" s="59"/>
    </row>
    <row r="489" ht="13.5">
      <c r="A489" s="59"/>
      <c r="B489" s="59"/>
      <c r="C489" s="59"/>
      <c r="D489" s="59"/>
      <c r="E489" s="59"/>
      <c r="F489" s="59"/>
      <c r="G489" s="59"/>
      <c r="I489" s="59"/>
      <c r="J489" s="59"/>
      <c r="K489" s="59"/>
      <c r="L489" s="59"/>
      <c r="M489" s="59"/>
      <c r="N489" s="59"/>
      <c r="O489" s="59"/>
    </row>
    <row r="490" ht="13.5">
      <c r="A490" s="59"/>
      <c r="B490" s="59"/>
      <c r="C490" s="59"/>
      <c r="D490" s="59"/>
      <c r="E490" s="59"/>
      <c r="F490" s="59"/>
      <c r="G490" s="59"/>
      <c r="I490" s="59"/>
      <c r="J490" s="59"/>
      <c r="K490" s="59"/>
      <c r="L490" s="59"/>
      <c r="M490" s="59"/>
      <c r="N490" s="59"/>
      <c r="O490" s="59"/>
    </row>
    <row r="491" ht="13.5">
      <c r="A491" s="59"/>
      <c r="B491" s="59"/>
      <c r="C491" s="59"/>
      <c r="D491" s="59"/>
      <c r="E491" s="59"/>
      <c r="F491" s="59"/>
      <c r="G491" s="59"/>
      <c r="I491" s="59"/>
      <c r="J491" s="59"/>
      <c r="K491" s="59"/>
      <c r="L491" s="59"/>
      <c r="M491" s="59"/>
      <c r="N491" s="59"/>
      <c r="O491" s="59"/>
    </row>
    <row r="492" ht="13.5">
      <c r="A492" s="59"/>
      <c r="B492" s="59"/>
      <c r="C492" s="59"/>
      <c r="D492" s="59"/>
      <c r="E492" s="59"/>
      <c r="F492" s="59"/>
      <c r="G492" s="59"/>
      <c r="I492" s="59"/>
      <c r="J492" s="59"/>
      <c r="K492" s="59"/>
      <c r="L492" s="59"/>
      <c r="M492" s="59"/>
      <c r="N492" s="59"/>
      <c r="O492" s="59"/>
    </row>
    <row r="493" ht="13.5">
      <c r="A493" s="59"/>
      <c r="B493" s="59"/>
      <c r="C493" s="59"/>
      <c r="D493" s="59"/>
      <c r="E493" s="59"/>
      <c r="F493" s="59"/>
      <c r="G493" s="59"/>
      <c r="I493" s="59"/>
      <c r="J493" s="59"/>
      <c r="K493" s="59"/>
      <c r="L493" s="59"/>
      <c r="M493" s="59"/>
      <c r="N493" s="59"/>
      <c r="O493" s="59"/>
    </row>
    <row r="494" ht="13.5">
      <c r="A494" s="59"/>
      <c r="B494" s="59"/>
      <c r="C494" s="59"/>
      <c r="D494" s="59"/>
      <c r="E494" s="59"/>
      <c r="F494" s="59"/>
      <c r="G494" s="59"/>
      <c r="I494" s="59"/>
      <c r="J494" s="59"/>
      <c r="K494" s="59"/>
      <c r="L494" s="59"/>
      <c r="M494" s="59"/>
      <c r="N494" s="59"/>
      <c r="O494" s="59"/>
    </row>
    <row r="495" ht="13.5">
      <c r="A495" s="59"/>
      <c r="B495" s="59"/>
      <c r="C495" s="59"/>
      <c r="D495" s="59"/>
      <c r="E495" s="59"/>
      <c r="F495" s="59"/>
      <c r="G495" s="59"/>
      <c r="I495" s="59"/>
      <c r="J495" s="59"/>
      <c r="K495" s="59"/>
      <c r="L495" s="59"/>
      <c r="M495" s="59"/>
      <c r="N495" s="59"/>
      <c r="O495" s="59"/>
    </row>
    <row r="496" ht="13.5">
      <c r="A496" s="59"/>
      <c r="B496" s="59"/>
      <c r="C496" s="59"/>
      <c r="D496" s="59"/>
      <c r="E496" s="59"/>
      <c r="F496" s="59"/>
      <c r="G496" s="59"/>
      <c r="I496" s="59"/>
      <c r="J496" s="59"/>
      <c r="K496" s="59"/>
      <c r="L496" s="59"/>
      <c r="M496" s="59"/>
      <c r="N496" s="59"/>
      <c r="O496" s="59"/>
    </row>
    <row r="497" ht="13.5">
      <c r="A497" s="59"/>
      <c r="B497" s="59"/>
      <c r="C497" s="59"/>
      <c r="D497" s="59"/>
      <c r="E497" s="59"/>
      <c r="F497" s="59"/>
      <c r="G497" s="59"/>
      <c r="I497" s="59"/>
      <c r="J497" s="59"/>
      <c r="K497" s="59"/>
      <c r="L497" s="59"/>
      <c r="M497" s="59"/>
      <c r="N497" s="59"/>
      <c r="O497" s="59"/>
    </row>
    <row r="498" ht="13.5">
      <c r="A498" s="59"/>
      <c r="B498" s="59"/>
      <c r="C498" s="59"/>
      <c r="D498" s="59"/>
      <c r="E498" s="59"/>
      <c r="F498" s="59"/>
      <c r="G498" s="59"/>
      <c r="I498" s="59"/>
      <c r="J498" s="59"/>
      <c r="K498" s="59"/>
      <c r="L498" s="59"/>
      <c r="M498" s="59"/>
      <c r="N498" s="59"/>
      <c r="O498" s="59"/>
    </row>
    <row r="499" ht="13.5">
      <c r="A499" s="59"/>
      <c r="B499" s="59"/>
      <c r="C499" s="59"/>
      <c r="D499" s="59"/>
      <c r="E499" s="59"/>
      <c r="F499" s="59"/>
      <c r="G499" s="59"/>
      <c r="I499" s="59"/>
      <c r="J499" s="59"/>
      <c r="K499" s="59"/>
      <c r="L499" s="59"/>
      <c r="M499" s="59"/>
      <c r="N499" s="59"/>
      <c r="O499" s="59"/>
    </row>
    <row r="500" ht="13.5">
      <c r="A500" s="59"/>
      <c r="B500" s="59"/>
      <c r="C500" s="59"/>
      <c r="D500" s="59"/>
      <c r="E500" s="59"/>
      <c r="F500" s="59"/>
      <c r="G500" s="59"/>
      <c r="I500" s="59"/>
      <c r="J500" s="59"/>
      <c r="K500" s="59"/>
      <c r="L500" s="59"/>
      <c r="M500" s="59"/>
      <c r="N500" s="59"/>
      <c r="O500" s="59"/>
    </row>
    <row r="501" ht="13.5">
      <c r="A501" s="59"/>
      <c r="B501" s="59"/>
      <c r="C501" s="59"/>
      <c r="D501" s="59"/>
      <c r="E501" s="59"/>
      <c r="F501" s="59"/>
      <c r="G501" s="59"/>
      <c r="I501" s="59"/>
      <c r="J501" s="59"/>
      <c r="K501" s="59"/>
      <c r="L501" s="59"/>
      <c r="M501" s="59"/>
      <c r="N501" s="59"/>
      <c r="O501" s="59"/>
    </row>
    <row r="502" ht="13.5">
      <c r="A502" s="59"/>
      <c r="B502" s="59"/>
      <c r="C502" s="59"/>
      <c r="D502" s="59"/>
      <c r="E502" s="59"/>
      <c r="F502" s="59"/>
      <c r="G502" s="59"/>
      <c r="I502" s="59"/>
      <c r="J502" s="59"/>
      <c r="K502" s="59"/>
      <c r="L502" s="59"/>
      <c r="M502" s="59"/>
      <c r="N502" s="59"/>
      <c r="O502" s="59"/>
    </row>
    <row r="503" ht="13.5">
      <c r="A503" s="59"/>
      <c r="B503" s="59"/>
      <c r="C503" s="59"/>
      <c r="D503" s="59"/>
      <c r="E503" s="59"/>
      <c r="F503" s="59"/>
      <c r="G503" s="59"/>
      <c r="I503" s="59"/>
      <c r="J503" s="59"/>
      <c r="K503" s="59"/>
      <c r="L503" s="59"/>
      <c r="M503" s="59"/>
      <c r="N503" s="59"/>
      <c r="O503" s="59"/>
    </row>
    <row r="504" ht="13.5">
      <c r="A504" s="59"/>
      <c r="B504" s="59"/>
      <c r="C504" s="59"/>
      <c r="D504" s="59"/>
      <c r="E504" s="59"/>
      <c r="F504" s="59"/>
      <c r="G504" s="59"/>
      <c r="I504" s="59"/>
      <c r="J504" s="59"/>
      <c r="K504" s="59"/>
      <c r="L504" s="59"/>
      <c r="M504" s="59"/>
      <c r="N504" s="59"/>
      <c r="O504" s="59"/>
    </row>
    <row r="505" ht="13.5">
      <c r="A505" s="59"/>
      <c r="B505" s="59"/>
      <c r="C505" s="59"/>
      <c r="D505" s="59"/>
      <c r="E505" s="59"/>
      <c r="F505" s="59"/>
      <c r="G505" s="59"/>
      <c r="I505" s="59"/>
      <c r="J505" s="59"/>
      <c r="K505" s="59"/>
      <c r="L505" s="59"/>
      <c r="M505" s="59"/>
      <c r="N505" s="59"/>
      <c r="O505" s="59"/>
    </row>
    <row r="506" ht="13.5">
      <c r="A506" s="59"/>
      <c r="B506" s="59"/>
      <c r="C506" s="59"/>
      <c r="D506" s="59"/>
      <c r="E506" s="59"/>
      <c r="F506" s="59"/>
      <c r="G506" s="59"/>
      <c r="I506" s="59"/>
      <c r="J506" s="59"/>
      <c r="K506" s="59"/>
      <c r="L506" s="59"/>
      <c r="M506" s="59"/>
      <c r="N506" s="59"/>
      <c r="O506" s="59"/>
    </row>
    <row r="507" ht="13.5">
      <c r="A507" s="59"/>
      <c r="B507" s="59"/>
      <c r="C507" s="59"/>
      <c r="D507" s="59"/>
      <c r="E507" s="59"/>
      <c r="F507" s="59"/>
      <c r="G507" s="59"/>
      <c r="I507" s="59"/>
      <c r="J507" s="59"/>
      <c r="K507" s="59"/>
      <c r="L507" s="59"/>
      <c r="M507" s="59"/>
      <c r="N507" s="59"/>
      <c r="O507" s="59"/>
    </row>
    <row r="508" ht="13.5">
      <c r="A508" s="59"/>
      <c r="B508" s="59"/>
      <c r="C508" s="59"/>
      <c r="D508" s="59"/>
      <c r="E508" s="59"/>
      <c r="F508" s="59"/>
      <c r="G508" s="59"/>
      <c r="I508" s="59"/>
      <c r="J508" s="59"/>
      <c r="K508" s="59"/>
      <c r="L508" s="59"/>
      <c r="M508" s="59"/>
      <c r="N508" s="59"/>
      <c r="O508" s="59"/>
    </row>
    <row r="509" ht="13.5">
      <c r="A509" s="59"/>
      <c r="B509" s="59"/>
      <c r="C509" s="59"/>
      <c r="D509" s="59"/>
      <c r="E509" s="59"/>
      <c r="F509" s="59"/>
      <c r="G509" s="59"/>
      <c r="I509" s="59"/>
      <c r="J509" s="59"/>
      <c r="K509" s="59"/>
      <c r="L509" s="59"/>
      <c r="M509" s="59"/>
      <c r="N509" s="59"/>
      <c r="O509" s="59"/>
    </row>
    <row r="510" ht="13.5">
      <c r="A510" s="59"/>
      <c r="B510" s="59"/>
      <c r="C510" s="59"/>
      <c r="D510" s="59"/>
      <c r="E510" s="59"/>
      <c r="F510" s="59"/>
      <c r="G510" s="59"/>
      <c r="I510" s="59"/>
      <c r="J510" s="59"/>
      <c r="K510" s="59"/>
      <c r="L510" s="59"/>
      <c r="M510" s="59"/>
      <c r="N510" s="59"/>
      <c r="O510" s="59"/>
    </row>
    <row r="511" ht="13.5">
      <c r="A511" s="59"/>
      <c r="B511" s="59"/>
      <c r="C511" s="59"/>
      <c r="D511" s="59"/>
      <c r="E511" s="59"/>
      <c r="F511" s="59"/>
      <c r="G511" s="59"/>
      <c r="I511" s="59"/>
      <c r="J511" s="59"/>
      <c r="K511" s="59"/>
      <c r="L511" s="59"/>
      <c r="M511" s="59"/>
      <c r="N511" s="59"/>
      <c r="O511" s="59"/>
    </row>
    <row r="512" ht="13.5">
      <c r="A512" s="59"/>
      <c r="B512" s="59"/>
      <c r="C512" s="59"/>
      <c r="D512" s="59"/>
      <c r="E512" s="59"/>
      <c r="F512" s="59"/>
      <c r="G512" s="59"/>
      <c r="I512" s="59"/>
      <c r="J512" s="59"/>
      <c r="K512" s="59"/>
      <c r="L512" s="59"/>
      <c r="M512" s="59"/>
      <c r="N512" s="59"/>
      <c r="O512" s="59"/>
    </row>
    <row r="513" ht="13.5">
      <c r="A513" s="59"/>
      <c r="B513" s="59"/>
      <c r="C513" s="59"/>
      <c r="D513" s="59"/>
      <c r="E513" s="59"/>
      <c r="F513" s="59"/>
      <c r="G513" s="59"/>
      <c r="I513" s="59"/>
      <c r="J513" s="59"/>
      <c r="K513" s="59"/>
      <c r="L513" s="59"/>
      <c r="M513" s="59"/>
      <c r="N513" s="59"/>
      <c r="O513" s="59"/>
    </row>
    <row r="514" ht="13.5">
      <c r="A514" s="59"/>
      <c r="B514" s="59"/>
      <c r="C514" s="59"/>
      <c r="D514" s="59"/>
      <c r="E514" s="59"/>
      <c r="F514" s="59"/>
      <c r="G514" s="59"/>
      <c r="I514" s="59"/>
      <c r="J514" s="59"/>
      <c r="K514" s="59"/>
      <c r="L514" s="59"/>
      <c r="M514" s="59"/>
      <c r="N514" s="59"/>
      <c r="O514" s="59"/>
    </row>
    <row r="515" ht="13.5">
      <c r="A515" s="59"/>
      <c r="B515" s="59"/>
      <c r="C515" s="59"/>
      <c r="D515" s="59"/>
      <c r="E515" s="59"/>
      <c r="F515" s="59"/>
      <c r="G515" s="59"/>
      <c r="I515" s="59"/>
      <c r="J515" s="59"/>
      <c r="K515" s="59"/>
      <c r="L515" s="59"/>
      <c r="M515" s="59"/>
      <c r="N515" s="59"/>
      <c r="O515" s="59"/>
    </row>
    <row r="516" ht="13.5">
      <c r="A516" s="59"/>
      <c r="B516" s="59"/>
      <c r="C516" s="59"/>
      <c r="D516" s="59"/>
      <c r="E516" s="59"/>
      <c r="F516" s="59"/>
      <c r="G516" s="59"/>
      <c r="I516" s="59"/>
      <c r="J516" s="59"/>
      <c r="K516" s="59"/>
      <c r="L516" s="59"/>
      <c r="M516" s="59"/>
      <c r="N516" s="59"/>
      <c r="O516" s="59"/>
    </row>
    <row r="517" ht="13.5">
      <c r="A517" s="59"/>
      <c r="B517" s="59"/>
      <c r="C517" s="59"/>
      <c r="D517" s="59"/>
      <c r="E517" s="59"/>
      <c r="F517" s="59"/>
      <c r="G517" s="59"/>
      <c r="I517" s="59"/>
      <c r="J517" s="59"/>
      <c r="K517" s="59"/>
      <c r="L517" s="59"/>
      <c r="M517" s="59"/>
      <c r="N517" s="59"/>
      <c r="O517" s="59"/>
    </row>
    <row r="518" ht="13.5">
      <c r="A518" s="59"/>
      <c r="B518" s="59"/>
      <c r="C518" s="59"/>
      <c r="D518" s="59"/>
      <c r="E518" s="59"/>
      <c r="F518" s="59"/>
      <c r="G518" s="59"/>
      <c r="I518" s="59"/>
      <c r="J518" s="59"/>
      <c r="K518" s="59"/>
      <c r="L518" s="59"/>
      <c r="M518" s="59"/>
      <c r="N518" s="59"/>
      <c r="O518" s="59"/>
    </row>
    <row r="519" ht="13.5">
      <c r="A519" s="59"/>
      <c r="B519" s="59"/>
      <c r="C519" s="59"/>
      <c r="D519" s="59"/>
      <c r="E519" s="59"/>
      <c r="F519" s="59"/>
      <c r="G519" s="59"/>
      <c r="I519" s="59"/>
      <c r="J519" s="59"/>
      <c r="K519" s="59"/>
      <c r="L519" s="59"/>
      <c r="M519" s="59"/>
      <c r="N519" s="59"/>
      <c r="O519" s="59"/>
    </row>
    <row r="520" ht="13.5">
      <c r="A520" s="59"/>
      <c r="B520" s="59"/>
      <c r="C520" s="59"/>
      <c r="D520" s="59"/>
      <c r="E520" s="59"/>
      <c r="F520" s="59"/>
      <c r="G520" s="59"/>
      <c r="I520" s="59"/>
      <c r="J520" s="59"/>
      <c r="K520" s="59"/>
      <c r="L520" s="59"/>
      <c r="M520" s="59"/>
      <c r="N520" s="59"/>
      <c r="O520" s="59"/>
    </row>
    <row r="521" ht="13.5">
      <c r="A521" s="59"/>
      <c r="B521" s="59"/>
      <c r="C521" s="59"/>
      <c r="D521" s="59"/>
      <c r="E521" s="59"/>
      <c r="F521" s="59"/>
      <c r="G521" s="59"/>
      <c r="I521" s="59"/>
      <c r="J521" s="59"/>
      <c r="K521" s="59"/>
      <c r="L521" s="59"/>
      <c r="M521" s="59"/>
      <c r="N521" s="59"/>
      <c r="O521" s="59"/>
    </row>
    <row r="522" ht="13.5">
      <c r="A522" s="59"/>
      <c r="B522" s="59"/>
      <c r="C522" s="59"/>
      <c r="D522" s="59"/>
      <c r="E522" s="59"/>
      <c r="F522" s="59"/>
      <c r="G522" s="59"/>
      <c r="I522" s="59"/>
      <c r="J522" s="59"/>
      <c r="K522" s="59"/>
      <c r="L522" s="59"/>
      <c r="M522" s="59"/>
      <c r="N522" s="59"/>
      <c r="O522" s="59"/>
    </row>
    <row r="523" ht="13.5">
      <c r="A523" s="59"/>
      <c r="B523" s="59"/>
      <c r="C523" s="59"/>
      <c r="D523" s="59"/>
      <c r="E523" s="59"/>
      <c r="F523" s="59"/>
      <c r="G523" s="59"/>
      <c r="I523" s="59"/>
      <c r="J523" s="59"/>
      <c r="K523" s="59"/>
      <c r="L523" s="59"/>
      <c r="M523" s="59"/>
      <c r="N523" s="59"/>
      <c r="O523" s="59"/>
    </row>
    <row r="524" ht="13.5">
      <c r="A524" s="59"/>
      <c r="B524" s="59"/>
      <c r="C524" s="59"/>
      <c r="D524" s="59"/>
      <c r="E524" s="59"/>
      <c r="F524" s="59"/>
      <c r="G524" s="59"/>
      <c r="I524" s="59"/>
      <c r="J524" s="59"/>
      <c r="K524" s="59"/>
      <c r="L524" s="59"/>
      <c r="M524" s="59"/>
      <c r="N524" s="59"/>
      <c r="O524" s="59"/>
    </row>
    <row r="525" ht="13.5">
      <c r="A525" s="59"/>
      <c r="B525" s="59"/>
      <c r="C525" s="59"/>
      <c r="D525" s="59"/>
      <c r="E525" s="59"/>
      <c r="F525" s="59"/>
      <c r="G525" s="59"/>
      <c r="I525" s="59"/>
      <c r="J525" s="59"/>
      <c r="K525" s="59"/>
      <c r="L525" s="59"/>
      <c r="M525" s="59"/>
      <c r="N525" s="59"/>
      <c r="O525" s="59"/>
    </row>
    <row r="526" ht="13.5">
      <c r="A526" s="59"/>
      <c r="B526" s="59"/>
      <c r="C526" s="59"/>
      <c r="D526" s="59"/>
      <c r="E526" s="59"/>
      <c r="F526" s="59"/>
      <c r="G526" s="59"/>
      <c r="I526" s="59"/>
      <c r="J526" s="59"/>
      <c r="K526" s="59"/>
      <c r="L526" s="59"/>
      <c r="M526" s="59"/>
      <c r="N526" s="59"/>
      <c r="O526" s="59"/>
    </row>
    <row r="527" ht="13.5">
      <c r="A527" s="59"/>
      <c r="B527" s="59"/>
      <c r="C527" s="59"/>
      <c r="D527" s="59"/>
      <c r="E527" s="59"/>
      <c r="F527" s="59"/>
      <c r="G527" s="59"/>
      <c r="I527" s="59"/>
      <c r="J527" s="59"/>
      <c r="K527" s="59"/>
      <c r="L527" s="59"/>
      <c r="M527" s="59"/>
      <c r="N527" s="59"/>
      <c r="O527" s="59"/>
    </row>
    <row r="528" ht="13.5">
      <c r="A528" s="59"/>
      <c r="B528" s="59"/>
      <c r="C528" s="59"/>
      <c r="D528" s="59"/>
      <c r="E528" s="59"/>
      <c r="F528" s="59"/>
      <c r="G528" s="59"/>
      <c r="I528" s="59"/>
      <c r="J528" s="59"/>
      <c r="K528" s="59"/>
      <c r="L528" s="59"/>
      <c r="M528" s="59"/>
      <c r="N528" s="59"/>
      <c r="O528" s="59"/>
    </row>
    <row r="529" ht="13.5">
      <c r="A529" s="59"/>
      <c r="B529" s="59"/>
      <c r="C529" s="59"/>
      <c r="D529" s="59"/>
      <c r="E529" s="59"/>
      <c r="F529" s="59"/>
      <c r="G529" s="59"/>
      <c r="I529" s="59"/>
      <c r="J529" s="59"/>
      <c r="K529" s="59"/>
      <c r="L529" s="59"/>
      <c r="M529" s="59"/>
      <c r="N529" s="59"/>
      <c r="O529" s="59"/>
    </row>
    <row r="530" ht="13.5">
      <c r="A530" s="59"/>
      <c r="B530" s="59"/>
      <c r="C530" s="59"/>
      <c r="D530" s="59"/>
      <c r="E530" s="59"/>
      <c r="F530" s="59"/>
      <c r="G530" s="59"/>
      <c r="I530" s="59"/>
      <c r="J530" s="59"/>
      <c r="K530" s="59"/>
      <c r="L530" s="59"/>
      <c r="M530" s="59"/>
      <c r="N530" s="59"/>
      <c r="O530" s="59"/>
    </row>
    <row r="531" ht="13.5">
      <c r="A531" s="59"/>
      <c r="B531" s="59"/>
      <c r="C531" s="59"/>
      <c r="D531" s="59"/>
      <c r="E531" s="59"/>
      <c r="F531" s="59"/>
      <c r="G531" s="59"/>
      <c r="I531" s="59"/>
      <c r="J531" s="59"/>
      <c r="K531" s="59"/>
      <c r="L531" s="59"/>
      <c r="M531" s="59"/>
      <c r="N531" s="59"/>
      <c r="O531" s="59"/>
    </row>
    <row r="532" ht="13.5">
      <c r="A532" s="59"/>
      <c r="B532" s="59"/>
      <c r="C532" s="59"/>
      <c r="D532" s="59"/>
      <c r="E532" s="59"/>
      <c r="F532" s="59"/>
      <c r="G532" s="59"/>
      <c r="I532" s="59"/>
      <c r="J532" s="59"/>
      <c r="K532" s="59"/>
      <c r="L532" s="59"/>
      <c r="M532" s="59"/>
      <c r="N532" s="59"/>
      <c r="O532" s="59"/>
    </row>
    <row r="533" ht="13.5">
      <c r="A533" s="59"/>
      <c r="B533" s="59"/>
      <c r="C533" s="59"/>
      <c r="D533" s="59"/>
      <c r="E533" s="59"/>
      <c r="F533" s="59"/>
      <c r="G533" s="59"/>
      <c r="I533" s="59"/>
      <c r="J533" s="59"/>
      <c r="K533" s="59"/>
      <c r="L533" s="59"/>
      <c r="M533" s="59"/>
      <c r="N533" s="59"/>
      <c r="O533" s="59"/>
    </row>
    <row r="534" ht="13.5">
      <c r="A534" s="59"/>
      <c r="B534" s="59"/>
      <c r="C534" s="59"/>
      <c r="D534" s="59"/>
      <c r="E534" s="59"/>
      <c r="F534" s="59"/>
      <c r="G534" s="59"/>
      <c r="I534" s="59"/>
      <c r="J534" s="59"/>
      <c r="K534" s="59"/>
      <c r="L534" s="59"/>
      <c r="M534" s="59"/>
      <c r="N534" s="59"/>
      <c r="O534" s="59"/>
    </row>
    <row r="535" ht="13.5">
      <c r="A535" s="59"/>
      <c r="B535" s="59"/>
      <c r="C535" s="59"/>
      <c r="D535" s="59"/>
      <c r="E535" s="59"/>
      <c r="F535" s="59"/>
      <c r="G535" s="59"/>
      <c r="I535" s="59"/>
      <c r="J535" s="59"/>
      <c r="K535" s="59"/>
      <c r="L535" s="59"/>
      <c r="M535" s="59"/>
      <c r="N535" s="59"/>
      <c r="O535" s="59"/>
    </row>
    <row r="536" ht="13.5">
      <c r="A536" s="59"/>
      <c r="B536" s="59"/>
      <c r="C536" s="59"/>
      <c r="D536" s="59"/>
      <c r="E536" s="59"/>
      <c r="F536" s="59"/>
      <c r="G536" s="59"/>
      <c r="I536" s="59"/>
      <c r="J536" s="59"/>
      <c r="K536" s="59"/>
      <c r="L536" s="59"/>
      <c r="M536" s="59"/>
      <c r="N536" s="59"/>
      <c r="O536" s="59"/>
    </row>
    <row r="537" ht="13.5">
      <c r="A537" s="59"/>
      <c r="B537" s="59"/>
      <c r="C537" s="59"/>
      <c r="D537" s="59"/>
      <c r="E537" s="59"/>
      <c r="F537" s="59"/>
      <c r="G537" s="59"/>
      <c r="I537" s="59"/>
      <c r="J537" s="59"/>
      <c r="K537" s="59"/>
      <c r="L537" s="59"/>
      <c r="M537" s="59"/>
      <c r="N537" s="59"/>
      <c r="O537" s="59"/>
    </row>
    <row r="538" ht="13.5">
      <c r="A538" s="59"/>
      <c r="B538" s="59"/>
      <c r="C538" s="59"/>
      <c r="D538" s="59"/>
      <c r="E538" s="59"/>
      <c r="F538" s="59"/>
      <c r="G538" s="59"/>
      <c r="I538" s="59"/>
      <c r="J538" s="59"/>
      <c r="K538" s="59"/>
      <c r="L538" s="59"/>
      <c r="M538" s="59"/>
      <c r="N538" s="59"/>
      <c r="O538" s="59"/>
    </row>
    <row r="539" ht="13.5">
      <c r="A539" s="59"/>
      <c r="B539" s="59"/>
      <c r="C539" s="59"/>
      <c r="D539" s="59"/>
      <c r="E539" s="59"/>
      <c r="F539" s="59"/>
      <c r="G539" s="59"/>
      <c r="I539" s="59"/>
      <c r="J539" s="59"/>
      <c r="K539" s="59"/>
      <c r="L539" s="59"/>
      <c r="M539" s="59"/>
      <c r="N539" s="59"/>
      <c r="O539" s="59"/>
    </row>
    <row r="540" ht="13.5">
      <c r="A540" s="59"/>
      <c r="B540" s="59"/>
      <c r="C540" s="59"/>
      <c r="D540" s="59"/>
      <c r="E540" s="59"/>
      <c r="F540" s="59"/>
      <c r="G540" s="59"/>
      <c r="I540" s="59"/>
      <c r="J540" s="59"/>
      <c r="K540" s="59"/>
      <c r="L540" s="59"/>
      <c r="M540" s="59"/>
      <c r="N540" s="59"/>
      <c r="O540" s="59"/>
    </row>
    <row r="541" ht="13.5">
      <c r="A541" s="59"/>
      <c r="B541" s="59"/>
      <c r="C541" s="59"/>
      <c r="D541" s="59"/>
      <c r="E541" s="59"/>
      <c r="F541" s="59"/>
      <c r="G541" s="59"/>
      <c r="I541" s="59"/>
      <c r="J541" s="59"/>
      <c r="K541" s="59"/>
      <c r="L541" s="59"/>
      <c r="M541" s="59"/>
      <c r="N541" s="59"/>
      <c r="O541" s="59"/>
    </row>
    <row r="542" ht="13.5">
      <c r="A542" s="59"/>
      <c r="B542" s="59"/>
      <c r="C542" s="59"/>
      <c r="D542" s="59"/>
      <c r="E542" s="59"/>
      <c r="F542" s="59"/>
      <c r="G542" s="59"/>
      <c r="I542" s="59"/>
      <c r="J542" s="59"/>
      <c r="K542" s="59"/>
      <c r="L542" s="59"/>
      <c r="M542" s="59"/>
      <c r="N542" s="59"/>
      <c r="O542" s="59"/>
    </row>
    <row r="543" ht="13.5">
      <c r="A543" s="59"/>
      <c r="B543" s="59"/>
      <c r="C543" s="59"/>
      <c r="D543" s="59"/>
      <c r="E543" s="59"/>
      <c r="F543" s="59"/>
      <c r="G543" s="59"/>
      <c r="I543" s="59"/>
      <c r="J543" s="59"/>
      <c r="K543" s="59"/>
      <c r="L543" s="59"/>
      <c r="M543" s="59"/>
      <c r="N543" s="59"/>
      <c r="O543" s="59"/>
    </row>
  </sheetData>
  <mergeCells count="18">
    <mergeCell ref="A1:B1"/>
    <mergeCell ref="A2:S2"/>
    <mergeCell ref="G3:H3"/>
    <mergeCell ref="R3:S3"/>
    <mergeCell ref="A4:A6"/>
    <mergeCell ref="B4:G4"/>
    <mergeCell ref="H4:M4"/>
    <mergeCell ref="N4:S4"/>
    <mergeCell ref="B5:C5"/>
    <mergeCell ref="D5:E5"/>
    <mergeCell ref="F5:G5"/>
    <mergeCell ref="H5:I5"/>
    <mergeCell ref="J5:K5"/>
    <mergeCell ref="L5:M5"/>
    <mergeCell ref="N5:O5"/>
    <mergeCell ref="P5:Q5"/>
    <mergeCell ref="R5:S5"/>
    <mergeCell ref="A12:S12"/>
  </mergeCells>
  <printOptions headings="0" gridLines="0"/>
  <pageMargins left="0.39305599999999996" right="0.39305599999999996" top="0.78680600000000001" bottom="0.59027799999999997" header="0.5" footer="0.39305599999999996"/>
  <pageSetup paperSize="9" scale="95" firstPageNumber="39" fitToWidth="1" fitToHeight="1" pageOrder="downThenOver" orientation="landscape" usePrinterDefaults="1" blackAndWhite="0" draft="0" cellComments="none" useFirstPageNumber="1" errors="displayed" horizontalDpi="600" verticalDpi="0" copies="1"/>
  <headerFooter>
    <oddFooter>&amp;C&amp;"Times New Roman"&amp;12— &amp;P —</oddFooter>
  </headerFooter>
</worksheet>
</file>

<file path=docProps/app.xml><?xml version="1.0" encoding="utf-8"?>
<Properties xmlns="http://schemas.openxmlformats.org/officeDocument/2006/extended-properties" xmlns:vt="http://schemas.openxmlformats.org/officeDocument/2006/docPropsVTypes">
  <Application>ONLYOFFICE/7.5.1.23</Application>
  <Company/>
  <DocSecurity>0</DocSecurity>
  <Manager/>
  <ScaleCrop>false</ScaleCrop>
  <Template/>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dc:creator>
  <cp:lastModifiedBy>匿名</cp:lastModifiedBy>
  <cp:revision>2</cp:revision>
  <dcterms:created xsi:type="dcterms:W3CDTF">2011-12-28T22:06:00Z</dcterms:created>
  <dcterms:modified xsi:type="dcterms:W3CDTF">2025-05-12T08:14:09Z</dcterms:modified>
</cp:coreProperties>
</file>