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bookViews>
    <workbookView windowWidth="27945" windowHeight="12375" firstSheet="24" activeTab="27"/>
  </bookViews>
  <sheets>
    <sheet name="1、全市公共预算收入 " sheetId="1" r:id="rId1"/>
    <sheet name="2、全市公共预算支出 " sheetId="2" r:id="rId2"/>
    <sheet name="3、本级公共预算收入" sheetId="3" r:id="rId3"/>
    <sheet name="4、本级公共预算支出" sheetId="4" r:id="rId4"/>
    <sheet name="5、市本级对下转移支付表" sheetId="5" r:id="rId5"/>
    <sheet name="6、一般债务限额" sheetId="6" r:id="rId6"/>
    <sheet name="7、全市2022年地方政府债券发行及还本付息表" sheetId="7" r:id="rId7"/>
    <sheet name="8、全市政府基金收入 " sheetId="8" r:id="rId8"/>
    <sheet name="9、全市政府基金支出 " sheetId="9" r:id="rId9"/>
    <sheet name="10、本级政府基金收入" sheetId="10" r:id="rId10"/>
    <sheet name="11、本级政府基金支出" sheetId="11" r:id="rId11"/>
    <sheet name="12、专项债务限额" sheetId="12" r:id="rId12"/>
    <sheet name="13、全市社保基金收入" sheetId="13" r:id="rId13"/>
    <sheet name="14、全市社保基金支出" sheetId="14" r:id="rId14"/>
    <sheet name="15、本级社保基金预算收入" sheetId="15" r:id="rId15"/>
    <sheet name="16、本级社保基金预算支出" sheetId="16" r:id="rId16"/>
    <sheet name="17、全市国有资本经营预算收入" sheetId="17" r:id="rId17"/>
    <sheet name="18、全市国有资本经营预算支出" sheetId="18" r:id="rId18"/>
    <sheet name="19、本级国有资本预算收入" sheetId="19" r:id="rId19"/>
    <sheet name="20、本级国有资本经营预算支出" sheetId="20" r:id="rId20"/>
    <sheet name="21、全市公共预算收入 " sheetId="21" r:id="rId21"/>
    <sheet name="22、全市公共预算支出 " sheetId="22" r:id="rId22"/>
    <sheet name="23、本级公共预算收入" sheetId="23" r:id="rId23"/>
    <sheet name="24、本级公共预算支出" sheetId="24" r:id="rId24"/>
    <sheet name="25、市本级2021年公共预算税收返还和转移支付表" sheetId="25" r:id="rId25"/>
    <sheet name="26、政府经济分类" sheetId="26" r:id="rId26"/>
    <sheet name="27、基本支出" sheetId="27" r:id="rId27"/>
    <sheet name="28、市本级一般公共预算三公经费表" sheetId="28" r:id="rId28"/>
    <sheet name="29、市本级2023年一般公共预算对下转移支付表" sheetId="29" r:id="rId29"/>
    <sheet name="30、一般债务限额" sheetId="30" r:id="rId30"/>
    <sheet name="31、2023年地方政府债券还本付息表" sheetId="31" r:id="rId31"/>
    <sheet name="32、市本级2023年新增债券资金使用安排表" sheetId="32" r:id="rId32"/>
    <sheet name="33、全市政府基金收入 " sheetId="33" r:id="rId33"/>
    <sheet name="34、全市政府基金支出" sheetId="34" r:id="rId34"/>
    <sheet name="35、本级政府基金收入" sheetId="35" r:id="rId35"/>
    <sheet name="36、本级政府性基金支出" sheetId="36" r:id="rId36"/>
    <sheet name="37、市本级2023年政府性基金预算转移支付表" sheetId="37" r:id="rId37"/>
    <sheet name="38、专项债务限额" sheetId="38" r:id="rId38"/>
    <sheet name="39、全市社保基金收入" sheetId="39" r:id="rId39"/>
    <sheet name="40、全市社保基金支出" sheetId="40" r:id="rId40"/>
    <sheet name="41、本级社保基金收入" sheetId="41" r:id="rId41"/>
    <sheet name="42、本级社保基金支出" sheetId="42" r:id="rId42"/>
    <sheet name="43、本级社保基金结余" sheetId="43" r:id="rId43"/>
    <sheet name="44、全市国有资本经营预算收入" sheetId="44" r:id="rId44"/>
    <sheet name="45、全市国有资本经营预算支出" sheetId="45" r:id="rId45"/>
    <sheet name="46、本级国有资本经营预算收入" sheetId="46" r:id="rId46"/>
    <sheet name="47、本级国有资本经营预算支出" sheetId="47" r:id="rId47"/>
    <sheet name="48、市本级2023年国有资本经营预算对下转移支付表" sheetId="48" r:id="rId48"/>
  </sheets>
  <definedNames>
    <definedName name="_xlnm._FilterDatabase" localSheetId="3" hidden="1">'4、本级公共预算支出'!$A$5:$D$554</definedName>
    <definedName name="_xlnm._FilterDatabase" localSheetId="9" hidden="1">'10、本级政府基金收入'!$A$4:$D$38</definedName>
    <definedName name="_xlnm.Print_Area" localSheetId="0">'1、全市公共预算收入 '!$A$1:$C$39</definedName>
    <definedName name="_xlnm.Print_Titles" localSheetId="0">'1、全市公共预算收入 '!$1:$4</definedName>
    <definedName name="_xlnm.Print_Area" localSheetId="1">'2、全市公共预算支出 '!$A$1:$C$37</definedName>
    <definedName name="_xlnm.Print_Titles" localSheetId="1">'2、全市公共预算支出 '!$1:$4</definedName>
    <definedName name="_xlnm.Print_Area" localSheetId="2">'3、本级公共预算收入'!$A$1:$D$112</definedName>
    <definedName name="_xlnm.Print_Titles" localSheetId="2">'3、本级公共预算收入'!$1:$4</definedName>
    <definedName name="_xlnm._FilterDatabase" localSheetId="2" hidden="1">'3、本级公共预算收入'!$A$4:$D$112</definedName>
    <definedName name="_xlnm.Print_Titles" localSheetId="3">'4、本级公共预算支出'!$1:$4</definedName>
    <definedName name="_xlnm.Print_Area" localSheetId="3">'4、本级公共预算支出'!$A$1:$D$554</definedName>
    <definedName name="_xlnm.Print_Area" localSheetId="5">'6、一般债务限额'!$A$1:$C$11</definedName>
    <definedName name="_xlnm.Print_Area" localSheetId="7">'8、全市政府基金收入 '!$A$1:$C$32</definedName>
    <definedName name="_xlnm.Print_Area" localSheetId="8">'9、全市政府基金支出 '!$A$1:$C$25</definedName>
    <definedName name="_xlnm.Print_Area" localSheetId="9">'10、本级政府基金收入'!$A$1:$D$38</definedName>
    <definedName name="_xlnm.Print_Titles" localSheetId="9">'10、本级政府基金收入'!$1:$4</definedName>
    <definedName name="_xlnm.Print_Area" localSheetId="10">'11、本级政府基金支出'!$A$1:$D$87</definedName>
    <definedName name="_xlnm.Print_Titles" localSheetId="10">'11、本级政府基金支出'!$1:$4</definedName>
    <definedName name="_xlnm._FilterDatabase" localSheetId="10" hidden="1">'11、本级政府基金支出'!$A$5:$D$87</definedName>
    <definedName name="_xlnm.Print_Area" localSheetId="11">'12、专项债务限额'!$A$1:$C$11</definedName>
    <definedName name="_xlnm.Print_Area" localSheetId="12">'13、全市社保基金收入'!$A$1:$C$12</definedName>
    <definedName name="_xlnm.Print_Titles" localSheetId="14">'15、本级社保基金预算收入'!$1:$4</definedName>
    <definedName name="_xlnm.Print_Area" localSheetId="15">'16、本级社保基金预算支出'!$A$1:$C$24</definedName>
    <definedName name="_xlnm.Print_Titles" localSheetId="20">'21、全市公共预算收入 '!$1:$4</definedName>
    <definedName name="_xlnm.Print_Area" localSheetId="20">'21、全市公共预算收入 '!$A$1:$D$39</definedName>
    <definedName name="_xlnm.Print_Titles" localSheetId="21">'22、全市公共预算支出 '!$1:$4</definedName>
    <definedName name="_xlnm.Print_Titles" localSheetId="22">'23、本级公共预算收入'!$1:$4</definedName>
    <definedName name="_xlnm.Print_Area" localSheetId="22">'23、本级公共预算收入'!$A$1:$D$111</definedName>
    <definedName name="_xlnm.Print_Titles" localSheetId="23">'24、本级公共预算支出'!$1:$5</definedName>
    <definedName name="_xlnm.Print_Area" localSheetId="23">'24、本级公共预算支出'!$A$1:$F$497</definedName>
    <definedName name="_xlnm._FilterDatabase" localSheetId="23" hidden="1">'24、本级公共预算支出'!$A$6:$F$479</definedName>
    <definedName name="_xlnm.Print_Area" localSheetId="25">'26、政府经济分类'!$A$1:$Q$29</definedName>
    <definedName name="_xlnm.Print_Titles" localSheetId="25">'26、政府经济分类'!$1:$7</definedName>
    <definedName name="_xlnm.Print_Titles" localSheetId="26">'27、基本支出'!$1:$5</definedName>
    <definedName name="_xlnm.Print_Titles" localSheetId="33">'34、全市政府基金支出'!$1:$4</definedName>
    <definedName name="_xlnm.Print_Titles" localSheetId="34">'35、本级政府基金收入'!$1:$4</definedName>
    <definedName name="_xlnm.Print_Area" localSheetId="34">'35、本级政府基金收入'!$A$1:$D$42</definedName>
    <definedName name="_xlnm.Print_Titles" localSheetId="35">'36、本级政府性基金支出'!$1:$4</definedName>
    <definedName name="_xlnm.Print_Area" localSheetId="35">'36、本级政府性基金支出'!$A$1:$D$90</definedName>
    <definedName name="_xlnm._FilterDatabase" localSheetId="35" hidden="1">'36、本级政府性基金支出'!$A$4:$D$90</definedName>
    <definedName name="_xlnm.Print_Titles" localSheetId="40">'41、本级社保基金收入'!$1:$4</definedName>
    <definedName name="_xlnm.Print_Area" localSheetId="40">'41、本级社保基金收入'!$A$1:$C$33</definedName>
    <definedName name="_xlnm.Print_Area" localSheetId="45">'46、本级国有资本经营预算收入'!$A$1:$D$26</definedName>
    <definedName name="_xlnm.Print_Titles" localSheetId="46">'47、本级国有资本经营预算支出'!$1:$4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<sst xmlns="http://schemas.openxmlformats.org/spreadsheetml/2006/main" count="2736" uniqueCount="1515">
  <si>
    <r>
      <rPr>
        <sz val="12"/>
        <rFont val="黑体"/>
        <charset val="134"/>
      </rPr>
      <t>附表</t>
    </r>
    <r>
      <rPr>
        <sz val="12"/>
        <rFont val="Times New Roman"/>
        <charset val="134"/>
      </rPr>
      <t>1</t>
    </r>
  </si>
  <si>
    <r>
      <rPr>
        <sz val="20"/>
        <rFont val="方正大标宋简体"/>
        <charset val="134"/>
      </rPr>
      <t>全市</t>
    </r>
    <r>
      <rPr>
        <sz val="20"/>
        <rFont val="Times New Roman"/>
        <charset val="134"/>
      </rPr>
      <t>2022</t>
    </r>
    <r>
      <rPr>
        <sz val="20"/>
        <rFont val="方正大标宋简体"/>
        <charset val="134"/>
      </rPr>
      <t>年一般公共预算收入执行表</t>
    </r>
  </si>
  <si>
    <t>单位：万元</t>
  </si>
  <si>
    <r>
      <rPr>
        <sz val="11"/>
        <rFont val="黑体"/>
        <charset val="134"/>
      </rPr>
      <t>科目编码</t>
    </r>
  </si>
  <si>
    <r>
      <rPr>
        <sz val="11"/>
        <rFont val="黑体"/>
        <charset val="134"/>
      </rPr>
      <t>科目名称</t>
    </r>
  </si>
  <si>
    <t>金额</t>
  </si>
  <si>
    <t>一、地方一般公共预算收入合计</t>
  </si>
  <si>
    <r>
      <rPr>
        <sz val="11"/>
        <rFont val="Times New Roman"/>
        <charset val="134"/>
      </rPr>
      <t>  </t>
    </r>
    <r>
      <rPr>
        <sz val="11"/>
        <rFont val="宋体"/>
        <charset val="134"/>
      </rPr>
      <t>（一）税收收入</t>
    </r>
  </si>
  <si>
    <r>
      <rPr>
        <sz val="11"/>
        <rFont val="Times New Roman"/>
        <charset val="134"/>
      </rPr>
      <t>     </t>
    </r>
    <r>
      <rPr>
        <sz val="11"/>
        <rFont val="宋体"/>
        <charset val="134"/>
      </rPr>
      <t>增值税</t>
    </r>
  </si>
  <si>
    <r>
      <rPr>
        <sz val="11"/>
        <rFont val="Times New Roman"/>
        <charset val="134"/>
      </rPr>
      <t>     </t>
    </r>
    <r>
      <rPr>
        <sz val="11"/>
        <rFont val="宋体"/>
        <charset val="134"/>
      </rPr>
      <t>企业所得税</t>
    </r>
  </si>
  <si>
    <r>
      <rPr>
        <sz val="11"/>
        <rFont val="Times New Roman"/>
        <charset val="134"/>
      </rPr>
      <t>     </t>
    </r>
    <r>
      <rPr>
        <sz val="11"/>
        <rFont val="宋体"/>
        <charset val="134"/>
      </rPr>
      <t>个人所得税</t>
    </r>
  </si>
  <si>
    <r>
      <rPr>
        <sz val="11"/>
        <rFont val="Times New Roman"/>
        <charset val="134"/>
      </rPr>
      <t>     </t>
    </r>
    <r>
      <rPr>
        <sz val="11"/>
        <rFont val="宋体"/>
        <charset val="134"/>
      </rPr>
      <t>资源税</t>
    </r>
  </si>
  <si>
    <r>
      <rPr>
        <sz val="11"/>
        <rFont val="Times New Roman"/>
        <charset val="134"/>
      </rPr>
      <t>     </t>
    </r>
    <r>
      <rPr>
        <sz val="11"/>
        <rFont val="宋体"/>
        <charset val="134"/>
      </rPr>
      <t>城市维护建设税</t>
    </r>
  </si>
  <si>
    <r>
      <rPr>
        <sz val="11"/>
        <rFont val="Times New Roman"/>
        <charset val="134"/>
      </rPr>
      <t>     </t>
    </r>
    <r>
      <rPr>
        <sz val="11"/>
        <rFont val="宋体"/>
        <charset val="134"/>
      </rPr>
      <t>房产税</t>
    </r>
  </si>
  <si>
    <r>
      <rPr>
        <sz val="11"/>
        <rFont val="Times New Roman"/>
        <charset val="134"/>
      </rPr>
      <t>     </t>
    </r>
    <r>
      <rPr>
        <sz val="11"/>
        <rFont val="宋体"/>
        <charset val="134"/>
      </rPr>
      <t>印花税</t>
    </r>
  </si>
  <si>
    <r>
      <rPr>
        <sz val="11"/>
        <rFont val="Times New Roman"/>
        <charset val="134"/>
      </rPr>
      <t>     </t>
    </r>
    <r>
      <rPr>
        <sz val="11"/>
        <rFont val="宋体"/>
        <charset val="134"/>
      </rPr>
      <t>城镇土地使用税</t>
    </r>
  </si>
  <si>
    <r>
      <rPr>
        <sz val="11"/>
        <rFont val="Times New Roman"/>
        <charset val="134"/>
      </rPr>
      <t>     </t>
    </r>
    <r>
      <rPr>
        <sz val="11"/>
        <rFont val="宋体"/>
        <charset val="134"/>
      </rPr>
      <t>土地增值税</t>
    </r>
  </si>
  <si>
    <r>
      <rPr>
        <sz val="11"/>
        <rFont val="Times New Roman"/>
        <charset val="134"/>
      </rPr>
      <t>     </t>
    </r>
    <r>
      <rPr>
        <sz val="11"/>
        <rFont val="宋体"/>
        <charset val="134"/>
      </rPr>
      <t>车船税</t>
    </r>
  </si>
  <si>
    <r>
      <rPr>
        <sz val="11"/>
        <rFont val="Times New Roman"/>
        <charset val="134"/>
      </rPr>
      <t>     </t>
    </r>
    <r>
      <rPr>
        <sz val="11"/>
        <rFont val="宋体"/>
        <charset val="134"/>
      </rPr>
      <t>耕地占用税</t>
    </r>
  </si>
  <si>
    <r>
      <rPr>
        <sz val="11"/>
        <rFont val="Times New Roman"/>
        <charset val="134"/>
      </rPr>
      <t>     </t>
    </r>
    <r>
      <rPr>
        <sz val="11"/>
        <rFont val="宋体"/>
        <charset val="134"/>
      </rPr>
      <t>契税</t>
    </r>
  </si>
  <si>
    <r>
      <rPr>
        <sz val="11"/>
        <rFont val="Times New Roman"/>
        <charset val="134"/>
      </rPr>
      <t>     </t>
    </r>
    <r>
      <rPr>
        <sz val="11"/>
        <rFont val="宋体"/>
        <charset val="134"/>
      </rPr>
      <t>烟叶税</t>
    </r>
  </si>
  <si>
    <r>
      <rPr>
        <sz val="11"/>
        <rFont val="Times New Roman"/>
        <charset val="134"/>
      </rPr>
      <t xml:space="preserve">     </t>
    </r>
    <r>
      <rPr>
        <sz val="11"/>
        <rFont val="宋体"/>
        <charset val="134"/>
      </rPr>
      <t>环境保护税</t>
    </r>
  </si>
  <si>
    <r>
      <rPr>
        <sz val="11"/>
        <rFont val="Times New Roman"/>
        <charset val="134"/>
      </rPr>
      <t>     </t>
    </r>
    <r>
      <rPr>
        <sz val="11"/>
        <rFont val="宋体"/>
        <charset val="134"/>
      </rPr>
      <t>其他税收收入</t>
    </r>
  </si>
  <si>
    <r>
      <rPr>
        <sz val="11"/>
        <rFont val="Times New Roman"/>
        <charset val="134"/>
      </rPr>
      <t>  </t>
    </r>
    <r>
      <rPr>
        <sz val="11"/>
        <rFont val="宋体"/>
        <charset val="134"/>
      </rPr>
      <t>（二）非税收入</t>
    </r>
  </si>
  <si>
    <r>
      <rPr>
        <sz val="11"/>
        <rFont val="Times New Roman"/>
        <charset val="134"/>
      </rPr>
      <t>     </t>
    </r>
    <r>
      <rPr>
        <sz val="11"/>
        <rFont val="宋体"/>
        <charset val="134"/>
      </rPr>
      <t>专项收入</t>
    </r>
  </si>
  <si>
    <r>
      <rPr>
        <sz val="11"/>
        <rFont val="Times New Roman"/>
        <charset val="134"/>
      </rPr>
      <t>     </t>
    </r>
    <r>
      <rPr>
        <sz val="11"/>
        <rFont val="宋体"/>
        <charset val="134"/>
      </rPr>
      <t>行政事业性收费收入</t>
    </r>
  </si>
  <si>
    <r>
      <rPr>
        <sz val="11"/>
        <rFont val="Times New Roman"/>
        <charset val="134"/>
      </rPr>
      <t>     </t>
    </r>
    <r>
      <rPr>
        <sz val="11"/>
        <rFont val="宋体"/>
        <charset val="134"/>
      </rPr>
      <t>罚没收入</t>
    </r>
  </si>
  <si>
    <r>
      <rPr>
        <sz val="11"/>
        <rFont val="Times New Roman"/>
        <charset val="134"/>
      </rPr>
      <t>     </t>
    </r>
    <r>
      <rPr>
        <sz val="11"/>
        <rFont val="宋体"/>
        <charset val="134"/>
      </rPr>
      <t>国有资本经营收入</t>
    </r>
  </si>
  <si>
    <r>
      <rPr>
        <sz val="11"/>
        <rFont val="Times New Roman"/>
        <charset val="134"/>
      </rPr>
      <t>     </t>
    </r>
    <r>
      <rPr>
        <sz val="11"/>
        <rFont val="宋体"/>
        <charset val="134"/>
      </rPr>
      <t>国有资源（资产）有偿使用收入</t>
    </r>
  </si>
  <si>
    <r>
      <rPr>
        <sz val="11"/>
        <rFont val="Times New Roman"/>
        <charset val="134"/>
      </rPr>
      <t>     </t>
    </r>
    <r>
      <rPr>
        <sz val="11"/>
        <rFont val="宋体"/>
        <charset val="134"/>
      </rPr>
      <t>捐赠收入</t>
    </r>
  </si>
  <si>
    <r>
      <rPr>
        <sz val="11"/>
        <rFont val="Times New Roman"/>
        <charset val="134"/>
      </rPr>
      <t>     </t>
    </r>
    <r>
      <rPr>
        <sz val="11"/>
        <rFont val="宋体"/>
        <charset val="134"/>
      </rPr>
      <t>政府住房基金收入</t>
    </r>
  </si>
  <si>
    <r>
      <rPr>
        <sz val="11"/>
        <rFont val="Times New Roman"/>
        <charset val="134"/>
      </rPr>
      <t>     </t>
    </r>
    <r>
      <rPr>
        <sz val="11"/>
        <rFont val="宋体"/>
        <charset val="134"/>
      </rPr>
      <t>其他收入</t>
    </r>
  </si>
  <si>
    <t>二、转移性收入合计</t>
  </si>
  <si>
    <r>
      <rPr>
        <sz val="11"/>
        <rFont val="Times New Roman"/>
        <charset val="134"/>
      </rPr>
      <t>  </t>
    </r>
    <r>
      <rPr>
        <sz val="10"/>
        <rFont val="宋体"/>
        <charset val="134"/>
      </rPr>
      <t>（一）返还性收入</t>
    </r>
  </si>
  <si>
    <r>
      <rPr>
        <sz val="11"/>
        <rFont val="Times New Roman"/>
        <charset val="134"/>
      </rPr>
      <t>  </t>
    </r>
    <r>
      <rPr>
        <sz val="10"/>
        <rFont val="宋体"/>
        <charset val="134"/>
      </rPr>
      <t>（二）一般性转移支付收入</t>
    </r>
  </si>
  <si>
    <r>
      <rPr>
        <sz val="11"/>
        <rFont val="Times New Roman"/>
        <charset val="134"/>
      </rPr>
      <t>  </t>
    </r>
    <r>
      <rPr>
        <sz val="10"/>
        <rFont val="宋体"/>
        <charset val="134"/>
      </rPr>
      <t>（三）专项转移支付收入</t>
    </r>
  </si>
  <si>
    <r>
      <rPr>
        <sz val="11"/>
        <rFont val="Times New Roman"/>
        <charset val="134"/>
      </rPr>
      <t>  </t>
    </r>
    <r>
      <rPr>
        <sz val="11"/>
        <rFont val="宋体"/>
        <charset val="134"/>
      </rPr>
      <t>（四）上年结余收入</t>
    </r>
  </si>
  <si>
    <r>
      <rPr>
        <sz val="11"/>
        <rFont val="Times New Roman"/>
        <charset val="134"/>
      </rPr>
      <t>  </t>
    </r>
    <r>
      <rPr>
        <sz val="10"/>
        <rFont val="宋体"/>
        <charset val="134"/>
      </rPr>
      <t>（五）调入资金</t>
    </r>
  </si>
  <si>
    <r>
      <rPr>
        <sz val="11"/>
        <rFont val="Times New Roman"/>
        <charset val="134"/>
      </rPr>
      <t xml:space="preserve"> </t>
    </r>
    <r>
      <rPr>
        <sz val="10"/>
        <rFont val="宋体"/>
        <charset val="134"/>
      </rPr>
      <t>（六）债务转贷收入</t>
    </r>
  </si>
  <si>
    <r>
      <rPr>
        <sz val="11"/>
        <rFont val="Times New Roman"/>
        <charset val="134"/>
      </rPr>
      <t xml:space="preserve"> </t>
    </r>
    <r>
      <rPr>
        <sz val="10"/>
        <rFont val="宋体"/>
        <charset val="134"/>
      </rPr>
      <t>（七）动用预算稳定调节基金</t>
    </r>
  </si>
  <si>
    <r>
      <rPr>
        <b/>
        <sz val="11"/>
        <rFont val="宋体"/>
        <charset val="134"/>
      </rPr>
      <t>收</t>
    </r>
    <r>
      <rPr>
        <b/>
        <sz val="11"/>
        <rFont val="Times New Roman"/>
        <charset val="134"/>
      </rPr>
      <t>    </t>
    </r>
    <r>
      <rPr>
        <b/>
        <sz val="11"/>
        <rFont val="宋体"/>
        <charset val="134"/>
      </rPr>
      <t>入</t>
    </r>
    <r>
      <rPr>
        <b/>
        <sz val="11"/>
        <rFont val="Times New Roman"/>
        <charset val="134"/>
      </rPr>
      <t>    </t>
    </r>
    <r>
      <rPr>
        <b/>
        <sz val="11"/>
        <rFont val="宋体"/>
        <charset val="134"/>
      </rPr>
      <t>总</t>
    </r>
    <r>
      <rPr>
        <b/>
        <sz val="11"/>
        <rFont val="Times New Roman"/>
        <charset val="134"/>
      </rPr>
      <t>    </t>
    </r>
    <r>
      <rPr>
        <b/>
        <sz val="11"/>
        <rFont val="宋体"/>
        <charset val="134"/>
      </rPr>
      <t>计</t>
    </r>
  </si>
  <si>
    <r>
      <rPr>
        <sz val="12"/>
        <rFont val="黑体"/>
        <charset val="134"/>
      </rPr>
      <t>附表</t>
    </r>
    <r>
      <rPr>
        <sz val="12"/>
        <rFont val="Times New Roman"/>
        <charset val="134"/>
      </rPr>
      <t>2</t>
    </r>
  </si>
  <si>
    <r>
      <rPr>
        <sz val="20"/>
        <rFont val="方正大标宋简体"/>
        <charset val="134"/>
      </rPr>
      <t>全市</t>
    </r>
    <r>
      <rPr>
        <sz val="20"/>
        <rFont val="Times New Roman"/>
        <charset val="134"/>
      </rPr>
      <t>2022</t>
    </r>
    <r>
      <rPr>
        <sz val="20"/>
        <rFont val="方正大标宋简体"/>
        <charset val="134"/>
      </rPr>
      <t>年一般公共预算支出执行表</t>
    </r>
  </si>
  <si>
    <r>
      <rPr>
        <sz val="11"/>
        <rFont val="宋体"/>
        <charset val="134"/>
      </rPr>
      <t>单位：万元</t>
    </r>
  </si>
  <si>
    <t>科目编码</t>
  </si>
  <si>
    <t>科目名称</t>
  </si>
  <si>
    <t>地方一般公共预算支出合计</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</si>
  <si>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</si>
  <si>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</si>
  <si>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</si>
  <si>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</si>
  <si>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</si>
  <si>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</si>
  <si>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</si>
  <si>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</si>
  <si>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</si>
  <si>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</si>
  <si>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</si>
  <si>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</si>
  <si>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十三、资源勘探信息等支出</t>
  </si>
  <si>
    <t>十四、商业服务业等支出</t>
  </si>
  <si>
    <t>十五、金融支出</t>
  </si>
  <si>
    <t>十六、援助其他地区支出</t>
  </si>
  <si>
    <t>十七、自然资源海洋气象等支出</t>
  </si>
  <si>
    <t>十八、住房保障支出</t>
  </si>
  <si>
    <t>十九、粮油物资储备支出</t>
  </si>
  <si>
    <t>二十、灾害防治及应急管理支出</t>
  </si>
  <si>
    <t>二十一、预备费</t>
  </si>
  <si>
    <t>二十二、其他支出</t>
  </si>
  <si>
    <t>二十三、债务付息支出</t>
  </si>
  <si>
    <t>二十四、债务发行费用支出</t>
  </si>
  <si>
    <t>转移性支出合计</t>
  </si>
  <si>
    <t>转移性支出</t>
  </si>
  <si>
    <t xml:space="preserve">  上解支出</t>
  </si>
  <si>
    <t xml:space="preserve"> 年终结余</t>
  </si>
  <si>
    <t xml:space="preserve"> 安排预算稳定调节基金</t>
  </si>
  <si>
    <t>债务还本支出</t>
  </si>
  <si>
    <t xml:space="preserve">  地方政府一般债务还本支出</t>
  </si>
  <si>
    <t>支出总计</t>
  </si>
  <si>
    <r>
      <rPr>
        <sz val="12"/>
        <rFont val="黑体"/>
        <charset val="134"/>
      </rPr>
      <t>附表</t>
    </r>
    <r>
      <rPr>
        <sz val="12"/>
        <rFont val="Times New Roman"/>
        <charset val="134"/>
      </rPr>
      <t>3</t>
    </r>
  </si>
  <si>
    <r>
      <rPr>
        <sz val="20"/>
        <rFont val="方正大标宋简体"/>
        <charset val="134"/>
      </rPr>
      <t>市本级</t>
    </r>
    <r>
      <rPr>
        <sz val="20"/>
        <rFont val="Times New Roman"/>
        <charset val="134"/>
      </rPr>
      <t>2022</t>
    </r>
    <r>
      <rPr>
        <sz val="20"/>
        <rFont val="方正大标宋简体"/>
        <charset val="134"/>
      </rPr>
      <t>年一般公共预算收入执行表</t>
    </r>
  </si>
  <si>
    <t>备注</t>
  </si>
  <si>
    <t>一、地方一般预算收入合计</t>
  </si>
  <si>
    <t xml:space="preserve"> （一）税收收入</t>
  </si>
  <si>
    <t> 增值税</t>
  </si>
  <si>
    <t> 企业所得税</t>
  </si>
  <si>
    <t> 个人所得税</t>
  </si>
  <si>
    <t> 资源税</t>
  </si>
  <si>
    <t> 城市维护建设税</t>
  </si>
  <si>
    <t> 房产税</t>
  </si>
  <si>
    <t> 印花税</t>
  </si>
  <si>
    <t> 城镇土地使用税</t>
  </si>
  <si>
    <t> 土地增值税</t>
  </si>
  <si>
    <t> 车船税</t>
  </si>
  <si>
    <t> 耕地占用税</t>
  </si>
  <si>
    <t> 契税</t>
  </si>
  <si>
    <t> 烟叶税</t>
  </si>
  <si>
    <t xml:space="preserve">  环境保护税</t>
  </si>
  <si>
    <t> 其他税收收入</t>
  </si>
  <si>
    <t> （二）非税收入</t>
  </si>
  <si>
    <t> 专项收入</t>
  </si>
  <si>
    <t> 行政事业性收费收入</t>
  </si>
  <si>
    <t> 罚没收入</t>
  </si>
  <si>
    <t> 国有资本经营收入</t>
  </si>
  <si>
    <t> 国有资源（资产）有偿使用收入</t>
  </si>
  <si>
    <t> 捐赠收入</t>
  </si>
  <si>
    <t> 政府住房基金收入</t>
  </si>
  <si>
    <t> 其他收入</t>
  </si>
  <si>
    <t xml:space="preserve">  其它返还性收入</t>
  </si>
  <si>
    <r>
      <rPr>
        <sz val="11"/>
        <rFont val="Times New Roman"/>
        <charset val="134"/>
      </rPr>
      <t xml:space="preserve">    </t>
    </r>
    <r>
      <rPr>
        <sz val="10"/>
        <rFont val="宋体"/>
        <charset val="134"/>
      </rPr>
      <t>体制补助收入</t>
    </r>
  </si>
  <si>
    <r>
      <rPr>
        <sz val="11"/>
        <rFont val="Times New Roman"/>
        <charset val="134"/>
      </rPr>
      <t>    </t>
    </r>
    <r>
      <rPr>
        <sz val="10"/>
        <rFont val="宋体"/>
        <charset val="134"/>
      </rPr>
      <t>均衡性转移支付收入</t>
    </r>
  </si>
  <si>
    <r>
      <rPr>
        <sz val="11"/>
        <rFont val="Times New Roman"/>
        <charset val="134"/>
      </rPr>
      <t>    </t>
    </r>
    <r>
      <rPr>
        <sz val="10"/>
        <rFont val="宋体"/>
        <charset val="134"/>
      </rPr>
      <t>县级基本财力保障机制奖补资金收入</t>
    </r>
  </si>
  <si>
    <r>
      <rPr>
        <sz val="11"/>
        <rFont val="Times New Roman"/>
        <charset val="134"/>
      </rPr>
      <t>    </t>
    </r>
    <r>
      <rPr>
        <sz val="10"/>
        <rFont val="宋体"/>
        <charset val="134"/>
      </rPr>
      <t>结算补助收入</t>
    </r>
  </si>
  <si>
    <r>
      <rPr>
        <sz val="11"/>
        <rFont val="Times New Roman"/>
        <charset val="134"/>
      </rPr>
      <t>    </t>
    </r>
    <r>
      <rPr>
        <sz val="10"/>
        <rFont val="宋体"/>
        <charset val="134"/>
      </rPr>
      <t>基层公检法司转移支付收入</t>
    </r>
  </si>
  <si>
    <r>
      <rPr>
        <sz val="11"/>
        <rFont val="Times New Roman"/>
        <charset val="134"/>
      </rPr>
      <t>    </t>
    </r>
    <r>
      <rPr>
        <sz val="10"/>
        <rFont val="宋体"/>
        <charset val="134"/>
      </rPr>
      <t>城乡义务教育转移支付收入</t>
    </r>
  </si>
  <si>
    <r>
      <rPr>
        <sz val="11"/>
        <rFont val="Times New Roman"/>
        <charset val="134"/>
      </rPr>
      <t>    </t>
    </r>
    <r>
      <rPr>
        <sz val="10"/>
        <rFont val="宋体"/>
        <charset val="134"/>
      </rPr>
      <t>基本养老金转移支付收入</t>
    </r>
  </si>
  <si>
    <r>
      <rPr>
        <sz val="11"/>
        <rFont val="Times New Roman"/>
        <charset val="134"/>
      </rPr>
      <t>    </t>
    </r>
    <r>
      <rPr>
        <sz val="10"/>
        <rFont val="宋体"/>
        <charset val="134"/>
      </rPr>
      <t>产粮大县奖励资金收入</t>
    </r>
  </si>
  <si>
    <r>
      <rPr>
        <sz val="11"/>
        <rFont val="Times New Roman"/>
        <charset val="134"/>
      </rPr>
      <t>    </t>
    </r>
    <r>
      <rPr>
        <sz val="10"/>
        <rFont val="宋体"/>
        <charset val="134"/>
      </rPr>
      <t>重点生态功能区转移支付收入</t>
    </r>
  </si>
  <si>
    <r>
      <rPr>
        <sz val="11"/>
        <rFont val="Times New Roman"/>
        <charset val="134"/>
      </rPr>
      <t>    </t>
    </r>
    <r>
      <rPr>
        <sz val="10"/>
        <rFont val="宋体"/>
        <charset val="134"/>
      </rPr>
      <t>固定数额补助收入</t>
    </r>
  </si>
  <si>
    <r>
      <rPr>
        <sz val="11"/>
        <rFont val="Times New Roman"/>
        <charset val="134"/>
      </rPr>
      <t xml:space="preserve">    </t>
    </r>
    <r>
      <rPr>
        <sz val="10"/>
        <rFont val="宋体"/>
        <charset val="134"/>
      </rPr>
      <t>革命老区转移支付收入</t>
    </r>
  </si>
  <si>
    <r>
      <rPr>
        <sz val="11"/>
        <rFont val="Times New Roman"/>
        <charset val="134"/>
      </rPr>
      <t xml:space="preserve">    </t>
    </r>
    <r>
      <rPr>
        <sz val="10"/>
        <rFont val="宋体"/>
        <charset val="134"/>
      </rPr>
      <t>民族地区转移支付收入</t>
    </r>
  </si>
  <si>
    <r>
      <rPr>
        <sz val="11"/>
        <rFont val="Times New Roman"/>
        <charset val="134"/>
      </rPr>
      <t>    </t>
    </r>
    <r>
      <rPr>
        <sz val="10"/>
        <rFont val="宋体"/>
        <charset val="134"/>
      </rPr>
      <t>欠发达地区转移支付收入</t>
    </r>
  </si>
  <si>
    <r>
      <rPr>
        <sz val="11"/>
        <rFont val="Times New Roman"/>
        <charset val="134"/>
      </rPr>
      <t>    </t>
    </r>
    <r>
      <rPr>
        <sz val="10"/>
        <rFont val="宋体"/>
        <charset val="134"/>
      </rPr>
      <t>一般公共服务共同财政事权转移支付收入</t>
    </r>
  </si>
  <si>
    <r>
      <rPr>
        <sz val="11"/>
        <rFont val="Times New Roman"/>
        <charset val="134"/>
      </rPr>
      <t xml:space="preserve">    </t>
    </r>
    <r>
      <rPr>
        <sz val="10"/>
        <rFont val="宋体"/>
        <charset val="134"/>
      </rPr>
      <t>外交共同财政事权转移支付收入</t>
    </r>
  </si>
  <si>
    <r>
      <rPr>
        <sz val="11"/>
        <rFont val="Times New Roman"/>
        <charset val="134"/>
      </rPr>
      <t xml:space="preserve">    </t>
    </r>
    <r>
      <rPr>
        <sz val="10"/>
        <rFont val="宋体"/>
        <charset val="134"/>
      </rPr>
      <t>国防支出共同财政事权转移支付收入</t>
    </r>
  </si>
  <si>
    <r>
      <rPr>
        <sz val="11"/>
        <rFont val="Times New Roman"/>
        <charset val="134"/>
      </rPr>
      <t>    </t>
    </r>
    <r>
      <rPr>
        <sz val="10"/>
        <rFont val="宋体"/>
        <charset val="134"/>
      </rPr>
      <t>公共安全共同财政事权转移支付收入</t>
    </r>
  </si>
  <si>
    <r>
      <rPr>
        <sz val="11"/>
        <rFont val="Times New Roman"/>
        <charset val="134"/>
      </rPr>
      <t>    </t>
    </r>
    <r>
      <rPr>
        <sz val="10"/>
        <rFont val="宋体"/>
        <charset val="134"/>
      </rPr>
      <t>教育共同财政事权转移支付收入</t>
    </r>
  </si>
  <si>
    <r>
      <rPr>
        <sz val="11"/>
        <rFont val="Times New Roman"/>
        <charset val="134"/>
      </rPr>
      <t>    </t>
    </r>
    <r>
      <rPr>
        <sz val="10"/>
        <rFont val="宋体"/>
        <charset val="134"/>
      </rPr>
      <t>科学技术共同财政事权转移支付收入</t>
    </r>
  </si>
  <si>
    <r>
      <rPr>
        <sz val="11"/>
        <rFont val="Times New Roman"/>
        <charset val="134"/>
      </rPr>
      <t>    </t>
    </r>
    <r>
      <rPr>
        <sz val="10"/>
        <rFont val="宋体"/>
        <charset val="134"/>
      </rPr>
      <t>文化旅游体育与传媒共同财政事权转移支付收入</t>
    </r>
  </si>
  <si>
    <r>
      <rPr>
        <sz val="11"/>
        <rFont val="Times New Roman"/>
        <charset val="134"/>
      </rPr>
      <t>    </t>
    </r>
    <r>
      <rPr>
        <sz val="10"/>
        <rFont val="宋体"/>
        <charset val="134"/>
      </rPr>
      <t>社会保障和就业共同财政事权转移支付收入</t>
    </r>
  </si>
  <si>
    <r>
      <rPr>
        <sz val="11"/>
        <rFont val="Times New Roman"/>
        <charset val="134"/>
      </rPr>
      <t>    </t>
    </r>
    <r>
      <rPr>
        <sz val="10"/>
        <rFont val="宋体"/>
        <charset val="134"/>
      </rPr>
      <t>卫生健康共同财政事权转移支付收入</t>
    </r>
  </si>
  <si>
    <r>
      <rPr>
        <sz val="11"/>
        <rFont val="Times New Roman"/>
        <charset val="134"/>
      </rPr>
      <t>    </t>
    </r>
    <r>
      <rPr>
        <sz val="10"/>
        <rFont val="宋体"/>
        <charset val="134"/>
      </rPr>
      <t>节能环保</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</si>
  <si>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城乡社区共同财政事权转移支付收入</t>
    </r>
  </si>
  <si>
    <r>
      <rPr>
        <sz val="11"/>
        <rFont val="Times New Roman"/>
        <charset val="134"/>
      </rPr>
      <t>    </t>
    </r>
    <r>
      <rPr>
        <sz val="10"/>
        <rFont val="宋体"/>
        <charset val="134"/>
      </rPr>
      <t>农林水共同财政事权转移支付收入</t>
    </r>
  </si>
  <si>
    <r>
      <rPr>
        <sz val="11"/>
        <rFont val="Times New Roman"/>
        <charset val="134"/>
      </rPr>
      <t>    </t>
    </r>
    <r>
      <rPr>
        <sz val="10"/>
        <rFont val="宋体"/>
        <charset val="134"/>
      </rPr>
      <t>交通运输</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</si>
  <si>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资源勘探工业信息等共同财政事权转移支付收入</t>
    </r>
  </si>
  <si>
    <r>
      <rPr>
        <sz val="11"/>
        <rFont val="Times New Roman"/>
        <charset val="134"/>
      </rPr>
      <t>    </t>
    </r>
    <r>
      <rPr>
        <sz val="10"/>
        <rFont val="宋体"/>
        <charset val="134"/>
      </rPr>
      <t>商业服务业等</t>
    </r>
    <r>
      <rPr>
        <sz val="11"/>
        <rFont val="Times New Roman"/>
        <charset val="134"/>
      </rPr>
      <t> </t>
    </r>
    <r>
      <rPr>
        <sz val="10"/>
        <rFont val="宋体"/>
        <charset val="134"/>
      </rPr>
      <t>共同财政事权转移支付收入</t>
    </r>
  </si>
  <si>
    <r>
      <rPr>
        <sz val="11"/>
        <rFont val="Times New Roman"/>
        <charset val="134"/>
      </rPr>
      <t>    </t>
    </r>
    <r>
      <rPr>
        <sz val="10"/>
        <rFont val="宋体"/>
        <charset val="134"/>
      </rPr>
      <t>金融共同财政事权转移支付收入</t>
    </r>
  </si>
  <si>
    <r>
      <rPr>
        <sz val="11"/>
        <rFont val="Times New Roman"/>
        <charset val="134"/>
      </rPr>
      <t>    </t>
    </r>
    <r>
      <rPr>
        <sz val="10"/>
        <rFont val="宋体"/>
        <charset val="134"/>
      </rPr>
      <t>自然资源海洋气象等共同财政事权转移支付收入</t>
    </r>
  </si>
  <si>
    <r>
      <rPr>
        <sz val="11"/>
        <rFont val="Times New Roman"/>
        <charset val="134"/>
      </rPr>
      <t>    </t>
    </r>
    <r>
      <rPr>
        <sz val="10"/>
        <rFont val="宋体"/>
        <charset val="134"/>
      </rPr>
      <t>住房保障共同财政事权转移支付收入</t>
    </r>
  </si>
  <si>
    <r>
      <rPr>
        <sz val="11"/>
        <rFont val="Times New Roman"/>
        <charset val="134"/>
      </rPr>
      <t>    </t>
    </r>
    <r>
      <rPr>
        <sz val="10"/>
        <rFont val="宋体"/>
        <charset val="134"/>
      </rPr>
      <t>粮油物资储备共同财政事权转移支付收入</t>
    </r>
  </si>
  <si>
    <r>
      <rPr>
        <sz val="11"/>
        <rFont val="Times New Roman"/>
        <charset val="134"/>
      </rPr>
      <t xml:space="preserve">    </t>
    </r>
    <r>
      <rPr>
        <sz val="10"/>
        <rFont val="宋体"/>
        <charset val="134"/>
      </rPr>
      <t>灾害防治及应急管理共同财政事权转移支付收入</t>
    </r>
  </si>
  <si>
    <r>
      <rPr>
        <sz val="11"/>
        <rFont val="Times New Roman"/>
        <charset val="134"/>
      </rPr>
      <t>    </t>
    </r>
    <r>
      <rPr>
        <sz val="10"/>
        <rFont val="宋体"/>
        <charset val="134"/>
      </rPr>
      <t>其他共同财政事权转移支付收入</t>
    </r>
  </si>
  <si>
    <r>
      <rPr>
        <sz val="11"/>
        <rFont val="Times New Roman"/>
        <charset val="134"/>
      </rPr>
      <t>    </t>
    </r>
    <r>
      <rPr>
        <sz val="10"/>
        <rFont val="宋体"/>
        <charset val="134"/>
      </rPr>
      <t>增值税留抵退税转移支付收入</t>
    </r>
  </si>
  <si>
    <r>
      <rPr>
        <sz val="11"/>
        <rFont val="Times New Roman"/>
        <charset val="134"/>
      </rPr>
      <t>    </t>
    </r>
    <r>
      <rPr>
        <sz val="10"/>
        <rFont val="宋体"/>
        <charset val="134"/>
      </rPr>
      <t>其他退税减税降费转移支付收入</t>
    </r>
  </si>
  <si>
    <r>
      <rPr>
        <sz val="11"/>
        <rFont val="Times New Roman"/>
        <charset val="134"/>
      </rPr>
      <t xml:space="preserve">   </t>
    </r>
    <r>
      <rPr>
        <sz val="10"/>
        <rFont val="宋体"/>
        <charset val="134"/>
      </rPr>
      <t>其他一般性转移支付收入</t>
    </r>
  </si>
  <si>
    <r>
      <rPr>
        <sz val="11"/>
        <rFont val="Times New Roman"/>
        <charset val="134"/>
      </rPr>
      <t>    </t>
    </r>
    <r>
      <rPr>
        <sz val="10"/>
        <rFont val="宋体"/>
        <charset val="134"/>
      </rPr>
      <t>一般公共服务</t>
    </r>
    <r>
      <rPr>
        <sz val="11"/>
        <rFont val="Times New Roman"/>
        <charset val="134"/>
      </rPr>
      <t> </t>
    </r>
  </si>
  <si>
    <r>
      <rPr>
        <sz val="11"/>
        <rFont val="Times New Roman"/>
        <charset val="134"/>
      </rPr>
      <t xml:space="preserve">    </t>
    </r>
    <r>
      <rPr>
        <sz val="10"/>
        <rFont val="宋体"/>
        <charset val="134"/>
      </rPr>
      <t>外交</t>
    </r>
  </si>
  <si>
    <r>
      <rPr>
        <sz val="11"/>
        <rFont val="Times New Roman"/>
        <charset val="134"/>
      </rPr>
      <t xml:space="preserve">    </t>
    </r>
    <r>
      <rPr>
        <sz val="10"/>
        <rFont val="宋体"/>
        <charset val="134"/>
      </rPr>
      <t>国防支出</t>
    </r>
  </si>
  <si>
    <r>
      <rPr>
        <sz val="11"/>
        <rFont val="Times New Roman"/>
        <charset val="134"/>
      </rPr>
      <t>    </t>
    </r>
    <r>
      <rPr>
        <sz val="10"/>
        <rFont val="宋体"/>
        <charset val="134"/>
      </rPr>
      <t>公共安全</t>
    </r>
  </si>
  <si>
    <r>
      <rPr>
        <sz val="11"/>
        <rFont val="Times New Roman"/>
        <charset val="134"/>
      </rPr>
      <t>    </t>
    </r>
    <r>
      <rPr>
        <sz val="10"/>
        <rFont val="宋体"/>
        <charset val="134"/>
      </rPr>
      <t>教育</t>
    </r>
  </si>
  <si>
    <r>
      <rPr>
        <sz val="11"/>
        <rFont val="Times New Roman"/>
        <charset val="134"/>
      </rPr>
      <t>    </t>
    </r>
    <r>
      <rPr>
        <sz val="10"/>
        <rFont val="宋体"/>
        <charset val="134"/>
      </rPr>
      <t>科学技术</t>
    </r>
  </si>
  <si>
    <r>
      <rPr>
        <sz val="11"/>
        <rFont val="Times New Roman"/>
        <charset val="134"/>
      </rPr>
      <t>    </t>
    </r>
    <r>
      <rPr>
        <sz val="10"/>
        <rFont val="宋体"/>
        <charset val="134"/>
      </rPr>
      <t>文化旅游体育与传媒</t>
    </r>
  </si>
  <si>
    <r>
      <rPr>
        <sz val="11"/>
        <rFont val="Times New Roman"/>
        <charset val="134"/>
      </rPr>
      <t>    </t>
    </r>
    <r>
      <rPr>
        <sz val="10"/>
        <rFont val="宋体"/>
        <charset val="134"/>
      </rPr>
      <t>社会保障和就业</t>
    </r>
  </si>
  <si>
    <r>
      <rPr>
        <sz val="11"/>
        <rFont val="Times New Roman"/>
        <charset val="134"/>
      </rPr>
      <t>    </t>
    </r>
    <r>
      <rPr>
        <sz val="10"/>
        <rFont val="宋体"/>
        <charset val="134"/>
      </rPr>
      <t>卫生健康</t>
    </r>
  </si>
  <si>
    <r>
      <rPr>
        <sz val="11"/>
        <rFont val="Times New Roman"/>
        <charset val="134"/>
      </rPr>
      <t>    </t>
    </r>
    <r>
      <rPr>
        <sz val="10"/>
        <rFont val="宋体"/>
        <charset val="134"/>
      </rPr>
      <t>节能环保</t>
    </r>
    <r>
      <rPr>
        <sz val="11"/>
        <rFont val="Times New Roman"/>
        <charset val="134"/>
      </rPr>
      <t> </t>
    </r>
  </si>
  <si>
    <r>
      <rPr>
        <sz val="11"/>
        <rFont val="Times New Roman"/>
        <charset val="134"/>
      </rPr>
      <t>    </t>
    </r>
    <r>
      <rPr>
        <sz val="10"/>
        <rFont val="宋体"/>
        <charset val="134"/>
      </rPr>
      <t>城乡社区</t>
    </r>
  </si>
  <si>
    <r>
      <rPr>
        <sz val="11"/>
        <rFont val="Times New Roman"/>
        <charset val="134"/>
      </rPr>
      <t>    </t>
    </r>
    <r>
      <rPr>
        <sz val="10"/>
        <rFont val="宋体"/>
        <charset val="134"/>
      </rPr>
      <t>农林水</t>
    </r>
    <r>
      <rPr>
        <sz val="11"/>
        <rFont val="Times New Roman"/>
        <charset val="134"/>
      </rPr>
      <t> </t>
    </r>
  </si>
  <si>
    <r>
      <rPr>
        <sz val="11"/>
        <rFont val="Times New Roman"/>
        <charset val="134"/>
      </rPr>
      <t>    </t>
    </r>
    <r>
      <rPr>
        <sz val="10"/>
        <rFont val="宋体"/>
        <charset val="134"/>
      </rPr>
      <t>交通运输</t>
    </r>
    <r>
      <rPr>
        <sz val="11"/>
        <rFont val="Times New Roman"/>
        <charset val="134"/>
      </rPr>
      <t> </t>
    </r>
  </si>
  <si>
    <r>
      <rPr>
        <sz val="11"/>
        <rFont val="Times New Roman"/>
        <charset val="134"/>
      </rPr>
      <t>    </t>
    </r>
    <r>
      <rPr>
        <sz val="10"/>
        <rFont val="宋体"/>
        <charset val="134"/>
      </rPr>
      <t>资源勘探工业信息等</t>
    </r>
  </si>
  <si>
    <r>
      <rPr>
        <sz val="11"/>
        <rFont val="Times New Roman"/>
        <charset val="134"/>
      </rPr>
      <t>    </t>
    </r>
    <r>
      <rPr>
        <sz val="10"/>
        <rFont val="宋体"/>
        <charset val="134"/>
      </rPr>
      <t>商业服务业等</t>
    </r>
    <r>
      <rPr>
        <sz val="11"/>
        <rFont val="Times New Roman"/>
        <charset val="134"/>
      </rPr>
      <t> </t>
    </r>
  </si>
  <si>
    <r>
      <rPr>
        <sz val="11"/>
        <rFont val="Times New Roman"/>
        <charset val="134"/>
      </rPr>
      <t>    </t>
    </r>
    <r>
      <rPr>
        <sz val="10"/>
        <rFont val="宋体"/>
        <charset val="134"/>
      </rPr>
      <t>金融</t>
    </r>
  </si>
  <si>
    <r>
      <rPr>
        <sz val="11"/>
        <rFont val="Times New Roman"/>
        <charset val="134"/>
      </rPr>
      <t>    </t>
    </r>
    <r>
      <rPr>
        <sz val="10"/>
        <rFont val="宋体"/>
        <charset val="134"/>
      </rPr>
      <t>自然资源海洋气象等</t>
    </r>
  </si>
  <si>
    <r>
      <rPr>
        <sz val="11"/>
        <rFont val="Times New Roman"/>
        <charset val="134"/>
      </rPr>
      <t>    </t>
    </r>
    <r>
      <rPr>
        <sz val="10"/>
        <rFont val="宋体"/>
        <charset val="134"/>
      </rPr>
      <t>住房保障</t>
    </r>
  </si>
  <si>
    <r>
      <rPr>
        <sz val="11"/>
        <rFont val="Times New Roman"/>
        <charset val="134"/>
      </rPr>
      <t>    </t>
    </r>
    <r>
      <rPr>
        <sz val="10"/>
        <rFont val="宋体"/>
        <charset val="134"/>
      </rPr>
      <t>粮油物资储备</t>
    </r>
  </si>
  <si>
    <r>
      <rPr>
        <sz val="11"/>
        <rFont val="Times New Roman"/>
        <charset val="134"/>
      </rPr>
      <t xml:space="preserve">    </t>
    </r>
    <r>
      <rPr>
        <sz val="10"/>
        <rFont val="宋体"/>
        <charset val="134"/>
      </rPr>
      <t>灾害防治及应急管理</t>
    </r>
  </si>
  <si>
    <r>
      <rPr>
        <sz val="11"/>
        <rFont val="Times New Roman"/>
        <charset val="134"/>
      </rPr>
      <t>    </t>
    </r>
    <r>
      <rPr>
        <sz val="10"/>
        <rFont val="宋体"/>
        <charset val="134"/>
      </rPr>
      <t>其他收入</t>
    </r>
  </si>
  <si>
    <r>
      <rPr>
        <sz val="11"/>
        <rFont val="Times New Roman"/>
        <charset val="134"/>
      </rPr>
      <t>  </t>
    </r>
    <r>
      <rPr>
        <sz val="10"/>
        <rFont val="宋体"/>
        <charset val="134"/>
      </rPr>
      <t>（四）下级上解收入</t>
    </r>
  </si>
  <si>
    <r>
      <rPr>
        <sz val="11"/>
        <rFont val="Times New Roman"/>
        <charset val="134"/>
      </rPr>
      <t>    </t>
    </r>
    <r>
      <rPr>
        <sz val="10"/>
        <rFont val="宋体"/>
        <charset val="134"/>
      </rPr>
      <t>体制上解收入</t>
    </r>
  </si>
  <si>
    <r>
      <rPr>
        <sz val="11"/>
        <rFont val="Times New Roman"/>
        <charset val="134"/>
      </rPr>
      <t>    </t>
    </r>
    <r>
      <rPr>
        <sz val="10"/>
        <rFont val="宋体"/>
        <charset val="134"/>
      </rPr>
      <t>专项上解收入</t>
    </r>
  </si>
  <si>
    <r>
      <rPr>
        <sz val="11"/>
        <rFont val="Times New Roman"/>
        <charset val="134"/>
      </rPr>
      <t>  </t>
    </r>
    <r>
      <rPr>
        <sz val="11"/>
        <rFont val="宋体"/>
        <charset val="134"/>
      </rPr>
      <t>（五）上年结余收入</t>
    </r>
  </si>
  <si>
    <t>一般公共预算上年结余收入</t>
  </si>
  <si>
    <r>
      <rPr>
        <sz val="11"/>
        <rFont val="Times New Roman"/>
        <charset val="134"/>
      </rPr>
      <t>  </t>
    </r>
    <r>
      <rPr>
        <sz val="10"/>
        <rFont val="宋体"/>
        <charset val="134"/>
      </rPr>
      <t>（六）调入资金</t>
    </r>
  </si>
  <si>
    <t xml:space="preserve">  调入一般公共预算资金</t>
  </si>
  <si>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</si>
  <si>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</si>
  <si>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</si>
  <si>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</si>
  <si>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（七）债务转贷收入</t>
    </r>
  </si>
  <si>
    <r>
      <rPr>
        <sz val="11"/>
        <rFont val="Times New Roman"/>
        <charset val="134"/>
      </rPr>
      <t>    </t>
    </r>
    <r>
      <rPr>
        <sz val="10"/>
        <rFont val="宋体"/>
        <charset val="134"/>
      </rPr>
      <t>地方政府一般债务转贷收入</t>
    </r>
  </si>
  <si>
    <r>
      <rPr>
        <sz val="11"/>
        <rFont val="Times New Roman"/>
        <charset val="134"/>
      </rPr>
      <t>        </t>
    </r>
    <r>
      <rPr>
        <sz val="10"/>
        <rFont val="宋体"/>
        <charset val="134"/>
      </rPr>
      <t>地方政府一般债券转贷收入</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</si>
  <si>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</si>
  <si>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</si>
  <si>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1"/>
        <rFont val="Times New Roman"/>
        <charset val="134"/>
      </rPr>
      <t>        </t>
    </r>
    <r>
      <rPr>
        <sz val="10"/>
        <rFont val="宋体"/>
        <charset val="134"/>
      </rPr>
      <t>地方政府向国际组织借款转贷收入</t>
    </r>
  </si>
  <si>
    <t>（八）动用预算稳定调节基金</t>
  </si>
  <si>
    <r>
      <rPr>
        <sz val="12"/>
        <rFont val="黑体"/>
        <charset val="134"/>
      </rPr>
      <t>附表</t>
    </r>
    <r>
      <rPr>
        <sz val="12"/>
        <rFont val="Times New Roman"/>
        <charset val="134"/>
      </rPr>
      <t>4</t>
    </r>
  </si>
  <si>
    <r>
      <rPr>
        <sz val="20"/>
        <rFont val="方正大标宋简体"/>
        <charset val="134"/>
      </rPr>
      <t>市本级</t>
    </r>
    <r>
      <rPr>
        <sz val="20"/>
        <rFont val="Times New Roman"/>
        <charset val="134"/>
      </rPr>
      <t>2022</t>
    </r>
    <r>
      <rPr>
        <sz val="20"/>
        <rFont val="方正大标宋简体"/>
        <charset val="134"/>
      </rPr>
      <t>年一般公共预算支出执行表</t>
    </r>
  </si>
  <si>
    <t>一、地方一般公共预算支出合计</t>
  </si>
  <si>
    <r>
      <rPr>
        <sz val="11"/>
        <rFont val="Times New Roman"/>
        <charset val="134"/>
      </rPr>
      <t xml:space="preserve">  </t>
    </r>
    <r>
      <rPr>
        <sz val="11"/>
        <rFont val="宋体"/>
        <charset val="134"/>
      </rPr>
      <t>一般公共服务支出</t>
    </r>
  </si>
  <si>
    <r>
      <rPr>
        <sz val="11"/>
        <rFont val="Times New Roman"/>
        <charset val="134"/>
      </rPr>
      <t xml:space="preserve">    </t>
    </r>
    <r>
      <rPr>
        <sz val="11"/>
        <rFont val="宋体"/>
        <charset val="134"/>
      </rPr>
      <t>人大事务</t>
    </r>
  </si>
  <si>
    <r>
      <rPr>
        <sz val="11"/>
        <rFont val="Times New Roman"/>
        <charset val="134"/>
      </rPr>
      <t xml:space="preserve">      </t>
    </r>
    <r>
      <rPr>
        <sz val="11"/>
        <rFont val="宋体"/>
        <charset val="134"/>
      </rPr>
      <t>行政运行</t>
    </r>
  </si>
  <si>
    <r>
      <rPr>
        <sz val="11"/>
        <rFont val="Times New Roman"/>
        <charset val="134"/>
      </rPr>
      <t xml:space="preserve">      </t>
    </r>
    <r>
      <rPr>
        <sz val="11"/>
        <rFont val="宋体"/>
        <charset val="134"/>
      </rPr>
      <t>一般行政管理事务</t>
    </r>
  </si>
  <si>
    <r>
      <rPr>
        <sz val="11"/>
        <rFont val="Times New Roman"/>
        <charset val="134"/>
      </rPr>
      <t xml:space="preserve">      </t>
    </r>
    <r>
      <rPr>
        <sz val="11"/>
        <rFont val="宋体"/>
        <charset val="134"/>
      </rPr>
      <t>人大会议</t>
    </r>
  </si>
  <si>
    <r>
      <rPr>
        <sz val="11"/>
        <rFont val="Times New Roman"/>
        <charset val="134"/>
      </rPr>
      <t xml:space="preserve">      </t>
    </r>
    <r>
      <rPr>
        <sz val="11"/>
        <rFont val="宋体"/>
        <charset val="134"/>
      </rPr>
      <t>人大立法</t>
    </r>
  </si>
  <si>
    <r>
      <rPr>
        <sz val="11"/>
        <rFont val="Times New Roman"/>
        <charset val="134"/>
      </rPr>
      <t xml:space="preserve">      </t>
    </r>
    <r>
      <rPr>
        <sz val="11"/>
        <rFont val="宋体"/>
        <charset val="134"/>
      </rPr>
      <t>人大监督</t>
    </r>
  </si>
  <si>
    <r>
      <rPr>
        <sz val="11"/>
        <rFont val="Times New Roman"/>
        <charset val="134"/>
      </rPr>
      <t xml:space="preserve">      </t>
    </r>
    <r>
      <rPr>
        <sz val="11"/>
        <rFont val="宋体"/>
        <charset val="134"/>
      </rPr>
      <t>代表工作</t>
    </r>
  </si>
  <si>
    <r>
      <rPr>
        <sz val="11"/>
        <rFont val="Times New Roman"/>
        <charset val="134"/>
      </rPr>
      <t xml:space="preserve">    </t>
    </r>
    <r>
      <rPr>
        <sz val="11"/>
        <rFont val="宋体"/>
        <charset val="134"/>
      </rPr>
      <t>政协事务</t>
    </r>
  </si>
  <si>
    <r>
      <rPr>
        <sz val="11"/>
        <rFont val="Times New Roman"/>
        <charset val="134"/>
      </rPr>
      <t xml:space="preserve">      </t>
    </r>
    <r>
      <rPr>
        <sz val="11"/>
        <rFont val="宋体"/>
        <charset val="134"/>
      </rPr>
      <t>委员视察</t>
    </r>
  </si>
  <si>
    <r>
      <rPr>
        <sz val="11"/>
        <rFont val="Times New Roman"/>
        <charset val="134"/>
      </rPr>
      <t xml:space="preserve">      </t>
    </r>
    <r>
      <rPr>
        <sz val="11"/>
        <rFont val="宋体"/>
        <charset val="134"/>
      </rPr>
      <t>参政议政</t>
    </r>
  </si>
  <si>
    <r>
      <rPr>
        <sz val="11"/>
        <rFont val="Times New Roman"/>
        <charset val="134"/>
      </rPr>
      <t xml:space="preserve">      </t>
    </r>
    <r>
      <rPr>
        <sz val="11"/>
        <rFont val="宋体"/>
        <charset val="134"/>
      </rPr>
      <t>其他政协事务支出</t>
    </r>
  </si>
  <si>
    <r>
      <rPr>
        <sz val="11"/>
        <rFont val="Times New Roman"/>
        <charset val="134"/>
      </rPr>
      <t xml:space="preserve">    </t>
    </r>
    <r>
      <rPr>
        <sz val="11"/>
        <rFont val="宋体"/>
        <charset val="134"/>
      </rPr>
      <t>政府办公厅</t>
    </r>
    <r>
      <rPr>
        <sz val="11"/>
        <rFont val="Times New Roman"/>
        <charset val="134"/>
      </rPr>
      <t>(</t>
    </r>
    <r>
      <rPr>
        <sz val="11"/>
        <rFont val="宋体"/>
        <charset val="134"/>
      </rPr>
      <t>室</t>
    </r>
    <r>
      <rPr>
        <sz val="11"/>
        <rFont val="Times New Roman"/>
        <charset val="134"/>
      </rPr>
      <t>)</t>
    </r>
    <r>
      <rPr>
        <sz val="11"/>
        <rFont val="宋体"/>
        <charset val="134"/>
      </rPr>
      <t>及相关机构事务</t>
    </r>
  </si>
  <si>
    <r>
      <rPr>
        <sz val="11"/>
        <rFont val="Times New Roman"/>
        <charset val="134"/>
      </rPr>
      <t xml:space="preserve">      </t>
    </r>
    <r>
      <rPr>
        <sz val="11"/>
        <rFont val="宋体"/>
        <charset val="134"/>
      </rPr>
      <t>机关服务</t>
    </r>
  </si>
  <si>
    <r>
      <rPr>
        <sz val="11"/>
        <rFont val="Times New Roman"/>
        <charset val="134"/>
      </rPr>
      <t xml:space="preserve">      </t>
    </r>
    <r>
      <rPr>
        <sz val="11"/>
        <rFont val="宋体"/>
        <charset val="134"/>
      </rPr>
      <t>专项业务及机关事务管理</t>
    </r>
  </si>
  <si>
    <r>
      <rPr>
        <sz val="11"/>
        <rFont val="Times New Roman"/>
        <charset val="134"/>
      </rPr>
      <t xml:space="preserve">      </t>
    </r>
    <r>
      <rPr>
        <sz val="11"/>
        <rFont val="宋体"/>
        <charset val="134"/>
      </rPr>
      <t>政务公开审批</t>
    </r>
  </si>
  <si>
    <r>
      <rPr>
        <sz val="11"/>
        <rFont val="Times New Roman"/>
        <charset val="134"/>
      </rPr>
      <t xml:space="preserve">      </t>
    </r>
    <r>
      <rPr>
        <sz val="11"/>
        <rFont val="宋体"/>
        <charset val="134"/>
      </rPr>
      <t>信访事务</t>
    </r>
  </si>
  <si>
    <r>
      <rPr>
        <sz val="11"/>
        <rFont val="Times New Roman"/>
        <charset val="134"/>
      </rPr>
      <t xml:space="preserve">      </t>
    </r>
    <r>
      <rPr>
        <sz val="11"/>
        <rFont val="宋体"/>
        <charset val="134"/>
      </rPr>
      <t>事业运行</t>
    </r>
  </si>
  <si>
    <r>
      <rPr>
        <sz val="11"/>
        <rFont val="Times New Roman"/>
        <charset val="134"/>
      </rPr>
      <t xml:space="preserve">      </t>
    </r>
    <r>
      <rPr>
        <sz val="11"/>
        <rFont val="宋体"/>
        <charset val="134"/>
      </rPr>
      <t>其他政府办公厅</t>
    </r>
    <r>
      <rPr>
        <sz val="11"/>
        <rFont val="Times New Roman"/>
        <charset val="134"/>
      </rPr>
      <t>(</t>
    </r>
    <r>
      <rPr>
        <sz val="11"/>
        <rFont val="宋体"/>
        <charset val="134"/>
      </rPr>
      <t>室</t>
    </r>
    <r>
      <rPr>
        <sz val="11"/>
        <rFont val="Times New Roman"/>
        <charset val="134"/>
      </rPr>
      <t>)</t>
    </r>
    <r>
      <rPr>
        <sz val="11"/>
        <rFont val="宋体"/>
        <charset val="134"/>
      </rPr>
      <t>及相关机构事务支出</t>
    </r>
  </si>
  <si>
    <r>
      <rPr>
        <sz val="11"/>
        <rFont val="Times New Roman"/>
        <charset val="134"/>
      </rPr>
      <t xml:space="preserve">    </t>
    </r>
    <r>
      <rPr>
        <sz val="11"/>
        <rFont val="宋体"/>
        <charset val="134"/>
      </rPr>
      <t>发展与改革事务</t>
    </r>
  </si>
  <si>
    <r>
      <rPr>
        <sz val="11"/>
        <rFont val="Times New Roman"/>
        <charset val="134"/>
      </rPr>
      <t xml:space="preserve">      </t>
    </r>
    <r>
      <rPr>
        <sz val="11"/>
        <rFont val="宋体"/>
        <charset val="134"/>
      </rPr>
      <t>物价管理</t>
    </r>
  </si>
  <si>
    <r>
      <rPr>
        <sz val="11"/>
        <rFont val="Times New Roman"/>
        <charset val="134"/>
      </rPr>
      <t xml:space="preserve">    </t>
    </r>
    <r>
      <rPr>
        <sz val="11"/>
        <rFont val="宋体"/>
        <charset val="134"/>
      </rPr>
      <t>统计信息事务</t>
    </r>
  </si>
  <si>
    <r>
      <rPr>
        <sz val="11"/>
        <rFont val="Times New Roman"/>
        <charset val="134"/>
      </rPr>
      <t xml:space="preserve">      </t>
    </r>
    <r>
      <rPr>
        <sz val="11"/>
        <rFont val="宋体"/>
        <charset val="134"/>
      </rPr>
      <t>专项统计业务</t>
    </r>
  </si>
  <si>
    <r>
      <rPr>
        <sz val="11"/>
        <rFont val="Times New Roman"/>
        <charset val="134"/>
      </rPr>
      <t xml:space="preserve">      </t>
    </r>
    <r>
      <rPr>
        <sz val="11"/>
        <rFont val="宋体"/>
        <charset val="134"/>
      </rPr>
      <t>专项普查活动</t>
    </r>
  </si>
  <si>
    <r>
      <rPr>
        <sz val="11"/>
        <rFont val="Times New Roman"/>
        <charset val="134"/>
      </rPr>
      <t xml:space="preserve">      </t>
    </r>
    <r>
      <rPr>
        <sz val="11"/>
        <rFont val="宋体"/>
        <charset val="134"/>
      </rPr>
      <t>统计抽样调查</t>
    </r>
  </si>
  <si>
    <r>
      <rPr>
        <sz val="11"/>
        <rFont val="Times New Roman"/>
        <charset val="134"/>
      </rPr>
      <t xml:space="preserve">    </t>
    </r>
    <r>
      <rPr>
        <sz val="11"/>
        <rFont val="宋体"/>
        <charset val="134"/>
      </rPr>
      <t>财政事务</t>
    </r>
  </si>
  <si>
    <r>
      <rPr>
        <sz val="11"/>
        <rFont val="Times New Roman"/>
        <charset val="134"/>
      </rPr>
      <t xml:space="preserve">      </t>
    </r>
    <r>
      <rPr>
        <sz val="11"/>
        <rFont val="宋体"/>
        <charset val="134"/>
      </rPr>
      <t>预算改革业务</t>
    </r>
  </si>
  <si>
    <r>
      <rPr>
        <sz val="11"/>
        <rFont val="Times New Roman"/>
        <charset val="134"/>
      </rPr>
      <t xml:space="preserve">      </t>
    </r>
    <r>
      <rPr>
        <sz val="11"/>
        <rFont val="宋体"/>
        <charset val="134"/>
      </rPr>
      <t>财政国库业务</t>
    </r>
  </si>
  <si>
    <r>
      <rPr>
        <sz val="11"/>
        <rFont val="Times New Roman"/>
        <charset val="134"/>
      </rPr>
      <t xml:space="preserve">      </t>
    </r>
    <r>
      <rPr>
        <sz val="11"/>
        <rFont val="宋体"/>
        <charset val="134"/>
      </rPr>
      <t>信息化建设</t>
    </r>
  </si>
  <si>
    <r>
      <rPr>
        <sz val="11"/>
        <rFont val="Times New Roman"/>
        <charset val="134"/>
      </rPr>
      <t xml:space="preserve">      </t>
    </r>
    <r>
      <rPr>
        <sz val="11"/>
        <rFont val="宋体"/>
        <charset val="134"/>
      </rPr>
      <t>财政委托业务支出</t>
    </r>
  </si>
  <si>
    <r>
      <rPr>
        <sz val="11"/>
        <rFont val="Times New Roman"/>
        <charset val="134"/>
      </rPr>
      <t xml:space="preserve">      </t>
    </r>
    <r>
      <rPr>
        <sz val="11"/>
        <rFont val="宋体"/>
        <charset val="134"/>
      </rPr>
      <t>其他财政事务支出</t>
    </r>
  </si>
  <si>
    <r>
      <rPr>
        <sz val="11"/>
        <rFont val="Times New Roman"/>
        <charset val="134"/>
      </rPr>
      <t xml:space="preserve">    </t>
    </r>
    <r>
      <rPr>
        <sz val="11"/>
        <rFont val="宋体"/>
        <charset val="134"/>
      </rPr>
      <t>税收事务</t>
    </r>
  </si>
  <si>
    <r>
      <rPr>
        <sz val="11"/>
        <rFont val="Times New Roman"/>
        <charset val="134"/>
      </rPr>
      <t xml:space="preserve">    </t>
    </r>
    <r>
      <rPr>
        <sz val="11"/>
        <rFont val="宋体"/>
        <charset val="134"/>
      </rPr>
      <t>审计事务</t>
    </r>
  </si>
  <si>
    <r>
      <rPr>
        <sz val="11"/>
        <rFont val="Times New Roman"/>
        <charset val="134"/>
      </rPr>
      <t xml:space="preserve">      </t>
    </r>
    <r>
      <rPr>
        <sz val="11"/>
        <rFont val="宋体"/>
        <charset val="134"/>
      </rPr>
      <t>审计业务</t>
    </r>
  </si>
  <si>
    <r>
      <rPr>
        <sz val="11"/>
        <rFont val="Times New Roman"/>
        <charset val="134"/>
      </rPr>
      <t xml:space="preserve">    </t>
    </r>
    <r>
      <rPr>
        <sz val="11"/>
        <rFont val="宋体"/>
        <charset val="134"/>
      </rPr>
      <t>海关事务</t>
    </r>
  </si>
  <si>
    <r>
      <rPr>
        <sz val="11"/>
        <rFont val="Times New Roman"/>
        <charset val="134"/>
      </rPr>
      <t xml:space="preserve">      </t>
    </r>
    <r>
      <rPr>
        <sz val="11"/>
        <rFont val="宋体"/>
        <charset val="134"/>
      </rPr>
      <t>其他海关事务支出</t>
    </r>
  </si>
  <si>
    <r>
      <rPr>
        <sz val="11"/>
        <rFont val="Times New Roman"/>
        <charset val="134"/>
      </rPr>
      <t xml:space="preserve">    </t>
    </r>
    <r>
      <rPr>
        <sz val="11"/>
        <rFont val="宋体"/>
        <charset val="134"/>
      </rPr>
      <t>纪检监察事务</t>
    </r>
  </si>
  <si>
    <r>
      <rPr>
        <sz val="11"/>
        <rFont val="Times New Roman"/>
        <charset val="134"/>
      </rPr>
      <t xml:space="preserve">      </t>
    </r>
    <r>
      <rPr>
        <sz val="11"/>
        <rFont val="宋体"/>
        <charset val="134"/>
      </rPr>
      <t>大案要案查处</t>
    </r>
  </si>
  <si>
    <r>
      <rPr>
        <sz val="11"/>
        <rFont val="Times New Roman"/>
        <charset val="134"/>
      </rPr>
      <t xml:space="preserve">      </t>
    </r>
    <r>
      <rPr>
        <sz val="11"/>
        <rFont val="宋体"/>
        <charset val="134"/>
      </rPr>
      <t>派驻派出机构</t>
    </r>
  </si>
  <si>
    <r>
      <rPr>
        <sz val="11"/>
        <rFont val="Times New Roman"/>
        <charset val="134"/>
      </rPr>
      <t xml:space="preserve">      </t>
    </r>
    <r>
      <rPr>
        <sz val="11"/>
        <rFont val="宋体"/>
        <charset val="134"/>
      </rPr>
      <t>其他纪检监察事务支出</t>
    </r>
  </si>
  <si>
    <r>
      <rPr>
        <sz val="11"/>
        <rFont val="Times New Roman"/>
        <charset val="134"/>
      </rPr>
      <t xml:space="preserve">    </t>
    </r>
    <r>
      <rPr>
        <sz val="11"/>
        <rFont val="宋体"/>
        <charset val="134"/>
      </rPr>
      <t>商贸事务</t>
    </r>
  </si>
  <si>
    <r>
      <rPr>
        <sz val="11"/>
        <rFont val="Times New Roman"/>
        <charset val="134"/>
      </rPr>
      <t xml:space="preserve">      </t>
    </r>
    <r>
      <rPr>
        <sz val="11"/>
        <rFont val="宋体"/>
        <charset val="134"/>
      </rPr>
      <t>招商引资</t>
    </r>
  </si>
  <si>
    <r>
      <rPr>
        <sz val="11"/>
        <rFont val="Times New Roman"/>
        <charset val="134"/>
      </rPr>
      <t xml:space="preserve">    </t>
    </r>
    <r>
      <rPr>
        <sz val="11"/>
        <rFont val="宋体"/>
        <charset val="134"/>
      </rPr>
      <t>知识产权事务</t>
    </r>
  </si>
  <si>
    <r>
      <rPr>
        <sz val="11"/>
        <rFont val="Times New Roman"/>
        <charset val="134"/>
      </rPr>
      <t xml:space="preserve">      </t>
    </r>
    <r>
      <rPr>
        <sz val="11"/>
        <rFont val="宋体"/>
        <charset val="134"/>
      </rPr>
      <t>其他知识产权事务支出</t>
    </r>
  </si>
  <si>
    <r>
      <rPr>
        <sz val="11"/>
        <rFont val="Times New Roman"/>
        <charset val="134"/>
      </rPr>
      <t xml:space="preserve">    </t>
    </r>
    <r>
      <rPr>
        <sz val="11"/>
        <rFont val="宋体"/>
        <charset val="134"/>
      </rPr>
      <t>民族事务</t>
    </r>
  </si>
  <si>
    <r>
      <rPr>
        <sz val="11"/>
        <rFont val="Times New Roman"/>
        <charset val="134"/>
      </rPr>
      <t xml:space="preserve">      </t>
    </r>
    <r>
      <rPr>
        <sz val="11"/>
        <rFont val="宋体"/>
        <charset val="134"/>
      </rPr>
      <t>其他民族事务支出</t>
    </r>
  </si>
  <si>
    <r>
      <rPr>
        <sz val="11"/>
        <rFont val="Times New Roman"/>
        <charset val="134"/>
      </rPr>
      <t xml:space="preserve">    </t>
    </r>
    <r>
      <rPr>
        <sz val="11"/>
        <rFont val="宋体"/>
        <charset val="134"/>
      </rPr>
      <t>港澳台事务</t>
    </r>
  </si>
  <si>
    <r>
      <rPr>
        <sz val="11"/>
        <rFont val="Times New Roman"/>
        <charset val="134"/>
      </rPr>
      <t xml:space="preserve">      </t>
    </r>
    <r>
      <rPr>
        <sz val="11"/>
        <rFont val="宋体"/>
        <charset val="134"/>
      </rPr>
      <t>台湾事务</t>
    </r>
  </si>
  <si>
    <r>
      <rPr>
        <sz val="11"/>
        <rFont val="Times New Roman"/>
        <charset val="134"/>
      </rPr>
      <t xml:space="preserve">    </t>
    </r>
    <r>
      <rPr>
        <sz val="11"/>
        <rFont val="宋体"/>
        <charset val="134"/>
      </rPr>
      <t>档案事务</t>
    </r>
  </si>
  <si>
    <r>
      <rPr>
        <sz val="11"/>
        <rFont val="Times New Roman"/>
        <charset val="134"/>
      </rPr>
      <t xml:space="preserve">      </t>
    </r>
    <r>
      <rPr>
        <sz val="11"/>
        <rFont val="宋体"/>
        <charset val="134"/>
      </rPr>
      <t>档案馆</t>
    </r>
  </si>
  <si>
    <r>
      <rPr>
        <sz val="11"/>
        <rFont val="Times New Roman"/>
        <charset val="134"/>
      </rPr>
      <t xml:space="preserve">      </t>
    </r>
    <r>
      <rPr>
        <sz val="11"/>
        <rFont val="宋体"/>
        <charset val="134"/>
      </rPr>
      <t>其他档案事务支出</t>
    </r>
  </si>
  <si>
    <r>
      <rPr>
        <sz val="11"/>
        <rFont val="Times New Roman"/>
        <charset val="134"/>
      </rPr>
      <t xml:space="preserve">    </t>
    </r>
    <r>
      <rPr>
        <sz val="11"/>
        <rFont val="宋体"/>
        <charset val="134"/>
      </rPr>
      <t>民主党派及工商联事务</t>
    </r>
  </si>
  <si>
    <r>
      <rPr>
        <sz val="11"/>
        <rFont val="Times New Roman"/>
        <charset val="134"/>
      </rPr>
      <t xml:space="preserve">    </t>
    </r>
    <r>
      <rPr>
        <sz val="11"/>
        <rFont val="宋体"/>
        <charset val="134"/>
      </rPr>
      <t>群众团体事务</t>
    </r>
  </si>
  <si>
    <r>
      <rPr>
        <sz val="11"/>
        <rFont val="Times New Roman"/>
        <charset val="134"/>
      </rPr>
      <t xml:space="preserve">      </t>
    </r>
    <r>
      <rPr>
        <sz val="11"/>
        <rFont val="宋体"/>
        <charset val="134"/>
      </rPr>
      <t>工会事务</t>
    </r>
  </si>
  <si>
    <r>
      <rPr>
        <sz val="11"/>
        <rFont val="Times New Roman"/>
        <charset val="134"/>
      </rPr>
      <t xml:space="preserve">      </t>
    </r>
    <r>
      <rPr>
        <sz val="11"/>
        <rFont val="宋体"/>
        <charset val="134"/>
      </rPr>
      <t>其他群众团体事务支出</t>
    </r>
  </si>
  <si>
    <r>
      <rPr>
        <sz val="11"/>
        <rFont val="Times New Roman"/>
        <charset val="134"/>
      </rPr>
      <t xml:space="preserve">    </t>
    </r>
    <r>
      <rPr>
        <sz val="11"/>
        <rFont val="宋体"/>
        <charset val="134"/>
      </rPr>
      <t>党委办公厅</t>
    </r>
    <r>
      <rPr>
        <sz val="11"/>
        <rFont val="Times New Roman"/>
        <charset val="134"/>
      </rPr>
      <t>(</t>
    </r>
    <r>
      <rPr>
        <sz val="11"/>
        <rFont val="宋体"/>
        <charset val="134"/>
      </rPr>
      <t>室</t>
    </r>
    <r>
      <rPr>
        <sz val="11"/>
        <rFont val="Times New Roman"/>
        <charset val="134"/>
      </rPr>
      <t>)</t>
    </r>
    <r>
      <rPr>
        <sz val="11"/>
        <rFont val="宋体"/>
        <charset val="134"/>
      </rPr>
      <t>及相关机构事务</t>
    </r>
  </si>
  <si>
    <r>
      <rPr>
        <sz val="11"/>
        <rFont val="Times New Roman"/>
        <charset val="134"/>
      </rPr>
      <t xml:space="preserve">      </t>
    </r>
    <r>
      <rPr>
        <sz val="11"/>
        <rFont val="宋体"/>
        <charset val="134"/>
      </rPr>
      <t>专项业务</t>
    </r>
  </si>
  <si>
    <r>
      <rPr>
        <sz val="11"/>
        <rFont val="Times New Roman"/>
        <charset val="134"/>
      </rPr>
      <t xml:space="preserve">      </t>
    </r>
    <r>
      <rPr>
        <sz val="11"/>
        <rFont val="宋体"/>
        <charset val="134"/>
      </rPr>
      <t>其他党委办公厅</t>
    </r>
    <r>
      <rPr>
        <sz val="11"/>
        <rFont val="Times New Roman"/>
        <charset val="134"/>
      </rPr>
      <t>(</t>
    </r>
    <r>
      <rPr>
        <sz val="11"/>
        <rFont val="宋体"/>
        <charset val="134"/>
      </rPr>
      <t>室</t>
    </r>
    <r>
      <rPr>
        <sz val="11"/>
        <rFont val="Times New Roman"/>
        <charset val="134"/>
      </rPr>
      <t>)</t>
    </r>
    <r>
      <rPr>
        <sz val="11"/>
        <rFont val="宋体"/>
        <charset val="134"/>
      </rPr>
      <t>及相关机构事务支出</t>
    </r>
  </si>
  <si>
    <r>
      <rPr>
        <sz val="11"/>
        <rFont val="Times New Roman"/>
        <charset val="134"/>
      </rPr>
      <t xml:space="preserve">    </t>
    </r>
    <r>
      <rPr>
        <sz val="11"/>
        <rFont val="宋体"/>
        <charset val="134"/>
      </rPr>
      <t>组织事务</t>
    </r>
  </si>
  <si>
    <r>
      <rPr>
        <sz val="11"/>
        <rFont val="Times New Roman"/>
        <charset val="134"/>
      </rPr>
      <t xml:space="preserve">      </t>
    </r>
    <r>
      <rPr>
        <sz val="11"/>
        <rFont val="宋体"/>
        <charset val="134"/>
      </rPr>
      <t>其他组织事务支出</t>
    </r>
  </si>
  <si>
    <r>
      <rPr>
        <sz val="11"/>
        <rFont val="Times New Roman"/>
        <charset val="134"/>
      </rPr>
      <t xml:space="preserve">    </t>
    </r>
    <r>
      <rPr>
        <sz val="11"/>
        <rFont val="宋体"/>
        <charset val="134"/>
      </rPr>
      <t>宣传事务</t>
    </r>
  </si>
  <si>
    <r>
      <rPr>
        <sz val="11"/>
        <rFont val="Times New Roman"/>
        <charset val="134"/>
      </rPr>
      <t xml:space="preserve">      </t>
    </r>
    <r>
      <rPr>
        <sz val="11"/>
        <rFont val="宋体"/>
        <charset val="134"/>
      </rPr>
      <t>宣传管理</t>
    </r>
  </si>
  <si>
    <r>
      <rPr>
        <sz val="11"/>
        <rFont val="Times New Roman"/>
        <charset val="134"/>
      </rPr>
      <t xml:space="preserve">      </t>
    </r>
    <r>
      <rPr>
        <sz val="11"/>
        <rFont val="宋体"/>
        <charset val="134"/>
      </rPr>
      <t>其他宣传事务支出</t>
    </r>
  </si>
  <si>
    <r>
      <rPr>
        <sz val="11"/>
        <rFont val="Times New Roman"/>
        <charset val="134"/>
      </rPr>
      <t xml:space="preserve">    </t>
    </r>
    <r>
      <rPr>
        <sz val="11"/>
        <rFont val="宋体"/>
        <charset val="134"/>
      </rPr>
      <t>统战事务</t>
    </r>
  </si>
  <si>
    <r>
      <rPr>
        <sz val="11"/>
        <rFont val="Times New Roman"/>
        <charset val="134"/>
      </rPr>
      <t xml:space="preserve">      </t>
    </r>
    <r>
      <rPr>
        <sz val="11"/>
        <rFont val="宋体"/>
        <charset val="134"/>
      </rPr>
      <t>宗教事务</t>
    </r>
  </si>
  <si>
    <r>
      <rPr>
        <sz val="11"/>
        <rFont val="Times New Roman"/>
        <charset val="134"/>
      </rPr>
      <t xml:space="preserve">      </t>
    </r>
    <r>
      <rPr>
        <sz val="11"/>
        <rFont val="宋体"/>
        <charset val="134"/>
      </rPr>
      <t>华侨事务</t>
    </r>
  </si>
  <si>
    <r>
      <rPr>
        <sz val="11"/>
        <rFont val="Times New Roman"/>
        <charset val="134"/>
      </rPr>
      <t xml:space="preserve">    </t>
    </r>
    <r>
      <rPr>
        <sz val="11"/>
        <rFont val="宋体"/>
        <charset val="134"/>
      </rPr>
      <t>对外联络事务</t>
    </r>
  </si>
  <si>
    <r>
      <rPr>
        <sz val="11"/>
        <rFont val="Times New Roman"/>
        <charset val="134"/>
      </rPr>
      <t xml:space="preserve">      </t>
    </r>
    <r>
      <rPr>
        <sz val="11"/>
        <rFont val="宋体"/>
        <charset val="134"/>
      </rPr>
      <t>其他对外联络事务支出</t>
    </r>
  </si>
  <si>
    <r>
      <rPr>
        <sz val="11"/>
        <rFont val="Times New Roman"/>
        <charset val="134"/>
      </rPr>
      <t xml:space="preserve">    </t>
    </r>
    <r>
      <rPr>
        <sz val="11"/>
        <rFont val="宋体"/>
        <charset val="134"/>
      </rPr>
      <t>其他共产党事务支出</t>
    </r>
  </si>
  <si>
    <r>
      <rPr>
        <sz val="11"/>
        <rFont val="Times New Roman"/>
        <charset val="134"/>
      </rPr>
      <t xml:space="preserve">      </t>
    </r>
    <r>
      <rPr>
        <sz val="11"/>
        <rFont val="宋体"/>
        <charset val="134"/>
      </rPr>
      <t>其他共产党事务支出</t>
    </r>
  </si>
  <si>
    <r>
      <rPr>
        <sz val="11"/>
        <rFont val="Times New Roman"/>
        <charset val="134"/>
      </rPr>
      <t xml:space="preserve">    </t>
    </r>
    <r>
      <rPr>
        <sz val="11"/>
        <rFont val="宋体"/>
        <charset val="134"/>
      </rPr>
      <t>网信事务</t>
    </r>
  </si>
  <si>
    <r>
      <rPr>
        <sz val="11"/>
        <rFont val="Times New Roman"/>
        <charset val="134"/>
      </rPr>
      <t xml:space="preserve">      </t>
    </r>
    <r>
      <rPr>
        <sz val="11"/>
        <rFont val="宋体"/>
        <charset val="134"/>
      </rPr>
      <t>其他网信事务支出</t>
    </r>
  </si>
  <si>
    <r>
      <rPr>
        <sz val="11"/>
        <rFont val="Times New Roman"/>
        <charset val="134"/>
      </rPr>
      <t xml:space="preserve">    </t>
    </r>
    <r>
      <rPr>
        <sz val="11"/>
        <rFont val="宋体"/>
        <charset val="134"/>
      </rPr>
      <t>市场监督管理事务</t>
    </r>
  </si>
  <si>
    <r>
      <rPr>
        <sz val="11"/>
        <rFont val="Times New Roman"/>
        <charset val="134"/>
      </rPr>
      <t xml:space="preserve">      </t>
    </r>
    <r>
      <rPr>
        <sz val="11"/>
        <rFont val="宋体"/>
        <charset val="134"/>
      </rPr>
      <t>市场主体管理</t>
    </r>
  </si>
  <si>
    <r>
      <rPr>
        <sz val="11"/>
        <rFont val="Times New Roman"/>
        <charset val="134"/>
      </rPr>
      <t xml:space="preserve">      </t>
    </r>
    <r>
      <rPr>
        <sz val="11"/>
        <rFont val="宋体"/>
        <charset val="134"/>
      </rPr>
      <t>市场秩序执法</t>
    </r>
  </si>
  <si>
    <r>
      <rPr>
        <sz val="11"/>
        <rFont val="Times New Roman"/>
        <charset val="134"/>
      </rPr>
      <t xml:space="preserve">      </t>
    </r>
    <r>
      <rPr>
        <sz val="11"/>
        <rFont val="宋体"/>
        <charset val="134"/>
      </rPr>
      <t>药品事务</t>
    </r>
  </si>
  <si>
    <r>
      <rPr>
        <sz val="11"/>
        <rFont val="Times New Roman"/>
        <charset val="134"/>
      </rPr>
      <t xml:space="preserve">      </t>
    </r>
    <r>
      <rPr>
        <sz val="11"/>
        <rFont val="宋体"/>
        <charset val="134"/>
      </rPr>
      <t>质量安全监管</t>
    </r>
  </si>
  <si>
    <r>
      <rPr>
        <sz val="11"/>
        <rFont val="Times New Roman"/>
        <charset val="134"/>
      </rPr>
      <t xml:space="preserve">      </t>
    </r>
    <r>
      <rPr>
        <sz val="11"/>
        <rFont val="宋体"/>
        <charset val="134"/>
      </rPr>
      <t>食品安全监管</t>
    </r>
  </si>
  <si>
    <r>
      <rPr>
        <sz val="11"/>
        <rFont val="Times New Roman"/>
        <charset val="134"/>
      </rPr>
      <t xml:space="preserve">      </t>
    </r>
    <r>
      <rPr>
        <sz val="11"/>
        <rFont val="宋体"/>
        <charset val="134"/>
      </rPr>
      <t>其他市场监督管理事务</t>
    </r>
  </si>
  <si>
    <r>
      <rPr>
        <sz val="11"/>
        <rFont val="Times New Roman"/>
        <charset val="134"/>
      </rPr>
      <t xml:space="preserve">    </t>
    </r>
    <r>
      <rPr>
        <sz val="11"/>
        <rFont val="宋体"/>
        <charset val="134"/>
      </rPr>
      <t>其他一般公共服务支出</t>
    </r>
  </si>
  <si>
    <r>
      <rPr>
        <sz val="11"/>
        <rFont val="Times New Roman"/>
        <charset val="134"/>
      </rPr>
      <t xml:space="preserve">      </t>
    </r>
    <r>
      <rPr>
        <sz val="11"/>
        <rFont val="宋体"/>
        <charset val="134"/>
      </rPr>
      <t>其他一般公共服务支出</t>
    </r>
  </si>
  <si>
    <r>
      <rPr>
        <sz val="11"/>
        <rFont val="Times New Roman"/>
        <charset val="134"/>
      </rPr>
      <t xml:space="preserve">  </t>
    </r>
    <r>
      <rPr>
        <sz val="11"/>
        <rFont val="宋体"/>
        <charset val="134"/>
      </rPr>
      <t>国防支出</t>
    </r>
  </si>
  <si>
    <r>
      <rPr>
        <sz val="11"/>
        <rFont val="Times New Roman"/>
        <charset val="134"/>
      </rPr>
      <t xml:space="preserve">    </t>
    </r>
    <r>
      <rPr>
        <sz val="11"/>
        <rFont val="宋体"/>
        <charset val="134"/>
      </rPr>
      <t>国防动员</t>
    </r>
  </si>
  <si>
    <r>
      <rPr>
        <sz val="11"/>
        <rFont val="Times New Roman"/>
        <charset val="134"/>
      </rPr>
      <t xml:space="preserve">      </t>
    </r>
    <r>
      <rPr>
        <sz val="11"/>
        <rFont val="宋体"/>
        <charset val="134"/>
      </rPr>
      <t>兵役征集</t>
    </r>
  </si>
  <si>
    <r>
      <rPr>
        <sz val="11"/>
        <rFont val="Times New Roman"/>
        <charset val="134"/>
      </rPr>
      <t xml:space="preserve">      </t>
    </r>
    <r>
      <rPr>
        <sz val="11"/>
        <rFont val="宋体"/>
        <charset val="134"/>
      </rPr>
      <t>经济动员</t>
    </r>
  </si>
  <si>
    <r>
      <rPr>
        <sz val="11"/>
        <rFont val="Times New Roman"/>
        <charset val="134"/>
      </rPr>
      <t xml:space="preserve">      </t>
    </r>
    <r>
      <rPr>
        <sz val="11"/>
        <rFont val="宋体"/>
        <charset val="134"/>
      </rPr>
      <t>其他国防动员支出</t>
    </r>
  </si>
  <si>
    <r>
      <rPr>
        <sz val="11"/>
        <rFont val="Times New Roman"/>
        <charset val="134"/>
      </rPr>
      <t xml:space="preserve">  </t>
    </r>
    <r>
      <rPr>
        <sz val="11"/>
        <rFont val="宋体"/>
        <charset val="134"/>
      </rPr>
      <t>公共安全支出</t>
    </r>
  </si>
  <si>
    <r>
      <rPr>
        <sz val="11"/>
        <rFont val="Times New Roman"/>
        <charset val="134"/>
      </rPr>
      <t xml:space="preserve">    </t>
    </r>
    <r>
      <rPr>
        <sz val="11"/>
        <rFont val="宋体"/>
        <charset val="134"/>
      </rPr>
      <t>公安</t>
    </r>
  </si>
  <si>
    <r>
      <rPr>
        <sz val="11"/>
        <rFont val="Times New Roman"/>
        <charset val="134"/>
      </rPr>
      <t xml:space="preserve">      </t>
    </r>
    <r>
      <rPr>
        <sz val="11"/>
        <rFont val="宋体"/>
        <charset val="134"/>
      </rPr>
      <t>执法办案</t>
    </r>
  </si>
  <si>
    <r>
      <rPr>
        <sz val="11"/>
        <rFont val="Times New Roman"/>
        <charset val="134"/>
      </rPr>
      <t xml:space="preserve">      </t>
    </r>
    <r>
      <rPr>
        <sz val="11"/>
        <rFont val="宋体"/>
        <charset val="134"/>
      </rPr>
      <t>其他公安支出</t>
    </r>
  </si>
  <si>
    <r>
      <rPr>
        <sz val="11"/>
        <rFont val="Times New Roman"/>
        <charset val="134"/>
      </rPr>
      <t xml:space="preserve">    </t>
    </r>
    <r>
      <rPr>
        <sz val="11"/>
        <rFont val="宋体"/>
        <charset val="134"/>
      </rPr>
      <t>国家安全</t>
    </r>
  </si>
  <si>
    <r>
      <rPr>
        <sz val="11"/>
        <rFont val="Times New Roman"/>
        <charset val="134"/>
      </rPr>
      <t xml:space="preserve">      </t>
    </r>
    <r>
      <rPr>
        <sz val="11"/>
        <rFont val="宋体"/>
        <charset val="134"/>
      </rPr>
      <t>安全业务</t>
    </r>
  </si>
  <si>
    <r>
      <rPr>
        <sz val="11"/>
        <rFont val="Times New Roman"/>
        <charset val="134"/>
      </rPr>
      <t xml:space="preserve">    </t>
    </r>
    <r>
      <rPr>
        <sz val="11"/>
        <rFont val="宋体"/>
        <charset val="134"/>
      </rPr>
      <t>检察</t>
    </r>
  </si>
  <si>
    <r>
      <rPr>
        <sz val="11"/>
        <rFont val="Times New Roman"/>
        <charset val="134"/>
      </rPr>
      <t xml:space="preserve">      </t>
    </r>
    <r>
      <rPr>
        <sz val="11"/>
        <rFont val="宋体"/>
        <charset val="134"/>
      </rPr>
      <t>其他检察支出</t>
    </r>
  </si>
  <si>
    <r>
      <rPr>
        <sz val="11"/>
        <rFont val="Times New Roman"/>
        <charset val="134"/>
      </rPr>
      <t xml:space="preserve">    </t>
    </r>
    <r>
      <rPr>
        <sz val="11"/>
        <rFont val="宋体"/>
        <charset val="134"/>
      </rPr>
      <t>司法</t>
    </r>
  </si>
  <si>
    <r>
      <rPr>
        <sz val="11"/>
        <rFont val="Times New Roman"/>
        <charset val="134"/>
      </rPr>
      <t xml:space="preserve">      </t>
    </r>
    <r>
      <rPr>
        <sz val="11"/>
        <rFont val="宋体"/>
        <charset val="134"/>
      </rPr>
      <t>基层司法业务</t>
    </r>
  </si>
  <si>
    <r>
      <rPr>
        <sz val="11"/>
        <rFont val="Times New Roman"/>
        <charset val="134"/>
      </rPr>
      <t xml:space="preserve">      </t>
    </r>
    <r>
      <rPr>
        <sz val="11"/>
        <rFont val="宋体"/>
        <charset val="134"/>
      </rPr>
      <t>普法宣传</t>
    </r>
  </si>
  <si>
    <r>
      <rPr>
        <sz val="11"/>
        <rFont val="Times New Roman"/>
        <charset val="134"/>
      </rPr>
      <t xml:space="preserve">      </t>
    </r>
    <r>
      <rPr>
        <sz val="11"/>
        <rFont val="宋体"/>
        <charset val="134"/>
      </rPr>
      <t>公共法律服务</t>
    </r>
  </si>
  <si>
    <r>
      <rPr>
        <sz val="11"/>
        <rFont val="Times New Roman"/>
        <charset val="134"/>
      </rPr>
      <t xml:space="preserve">      </t>
    </r>
    <r>
      <rPr>
        <sz val="11"/>
        <rFont val="宋体"/>
        <charset val="134"/>
      </rPr>
      <t>社区矫正</t>
    </r>
  </si>
  <si>
    <r>
      <rPr>
        <sz val="11"/>
        <rFont val="Times New Roman"/>
        <charset val="134"/>
      </rPr>
      <t xml:space="preserve">      </t>
    </r>
    <r>
      <rPr>
        <sz val="11"/>
        <rFont val="宋体"/>
        <charset val="134"/>
      </rPr>
      <t>法治建设</t>
    </r>
  </si>
  <si>
    <r>
      <rPr>
        <sz val="11"/>
        <rFont val="Times New Roman"/>
        <charset val="134"/>
      </rPr>
      <t xml:space="preserve">      </t>
    </r>
    <r>
      <rPr>
        <sz val="11"/>
        <rFont val="宋体"/>
        <charset val="134"/>
      </rPr>
      <t>其他司法支出</t>
    </r>
  </si>
  <si>
    <r>
      <rPr>
        <sz val="11"/>
        <rFont val="Times New Roman"/>
        <charset val="134"/>
      </rPr>
      <t xml:space="preserve">    </t>
    </r>
    <r>
      <rPr>
        <sz val="11"/>
        <rFont val="宋体"/>
        <charset val="134"/>
      </rPr>
      <t>监狱</t>
    </r>
  </si>
  <si>
    <r>
      <rPr>
        <sz val="11"/>
        <rFont val="Times New Roman"/>
        <charset val="134"/>
      </rPr>
      <t xml:space="preserve">      </t>
    </r>
    <r>
      <rPr>
        <sz val="11"/>
        <rFont val="宋体"/>
        <charset val="134"/>
      </rPr>
      <t>罪犯生活及医疗卫生</t>
    </r>
  </si>
  <si>
    <r>
      <rPr>
        <sz val="11"/>
        <rFont val="Times New Roman"/>
        <charset val="134"/>
      </rPr>
      <t xml:space="preserve">    </t>
    </r>
    <r>
      <rPr>
        <sz val="11"/>
        <rFont val="宋体"/>
        <charset val="134"/>
      </rPr>
      <t>国家保密</t>
    </r>
  </si>
  <si>
    <r>
      <rPr>
        <sz val="11"/>
        <rFont val="Times New Roman"/>
        <charset val="134"/>
      </rPr>
      <t xml:space="preserve">      </t>
    </r>
    <r>
      <rPr>
        <sz val="11"/>
        <rFont val="宋体"/>
        <charset val="134"/>
      </rPr>
      <t>保密管理</t>
    </r>
  </si>
  <si>
    <r>
      <rPr>
        <sz val="11"/>
        <rFont val="Times New Roman"/>
        <charset val="134"/>
      </rPr>
      <t xml:space="preserve">    </t>
    </r>
    <r>
      <rPr>
        <sz val="11"/>
        <rFont val="宋体"/>
        <charset val="134"/>
      </rPr>
      <t>其他公共安全支出</t>
    </r>
  </si>
  <si>
    <r>
      <rPr>
        <sz val="11"/>
        <rFont val="Times New Roman"/>
        <charset val="134"/>
      </rPr>
      <t xml:space="preserve">      </t>
    </r>
    <r>
      <rPr>
        <sz val="11"/>
        <rFont val="宋体"/>
        <charset val="134"/>
      </rPr>
      <t>国家司法救助支出</t>
    </r>
  </si>
  <si>
    <r>
      <rPr>
        <sz val="11"/>
        <rFont val="Times New Roman"/>
        <charset val="134"/>
      </rPr>
      <t xml:space="preserve">      </t>
    </r>
    <r>
      <rPr>
        <sz val="11"/>
        <rFont val="宋体"/>
        <charset val="134"/>
      </rPr>
      <t>其他公共安全支出</t>
    </r>
  </si>
  <si>
    <r>
      <rPr>
        <sz val="11"/>
        <rFont val="Times New Roman"/>
        <charset val="134"/>
      </rPr>
      <t xml:space="preserve">  </t>
    </r>
    <r>
      <rPr>
        <sz val="11"/>
        <rFont val="宋体"/>
        <charset val="134"/>
      </rPr>
      <t>教育支出</t>
    </r>
  </si>
  <si>
    <r>
      <rPr>
        <sz val="11"/>
        <rFont val="Times New Roman"/>
        <charset val="134"/>
      </rPr>
      <t xml:space="preserve">    </t>
    </r>
    <r>
      <rPr>
        <sz val="11"/>
        <rFont val="宋体"/>
        <charset val="134"/>
      </rPr>
      <t>教育管理事务</t>
    </r>
  </si>
  <si>
    <r>
      <rPr>
        <sz val="11"/>
        <rFont val="Times New Roman"/>
        <charset val="134"/>
      </rPr>
      <t xml:space="preserve">      </t>
    </r>
    <r>
      <rPr>
        <sz val="11"/>
        <rFont val="宋体"/>
        <charset val="134"/>
      </rPr>
      <t>其他教育管理事务支出</t>
    </r>
  </si>
  <si>
    <r>
      <rPr>
        <sz val="11"/>
        <rFont val="Times New Roman"/>
        <charset val="134"/>
      </rPr>
      <t xml:space="preserve">    </t>
    </r>
    <r>
      <rPr>
        <sz val="11"/>
        <rFont val="宋体"/>
        <charset val="134"/>
      </rPr>
      <t>普通教育</t>
    </r>
  </si>
  <si>
    <r>
      <rPr>
        <sz val="11"/>
        <rFont val="Times New Roman"/>
        <charset val="134"/>
      </rPr>
      <t xml:space="preserve">      </t>
    </r>
    <r>
      <rPr>
        <sz val="11"/>
        <rFont val="宋体"/>
        <charset val="134"/>
      </rPr>
      <t>学前教育</t>
    </r>
  </si>
  <si>
    <r>
      <rPr>
        <sz val="11"/>
        <rFont val="Times New Roman"/>
        <charset val="134"/>
      </rPr>
      <t xml:space="preserve">      </t>
    </r>
    <r>
      <rPr>
        <sz val="11"/>
        <rFont val="宋体"/>
        <charset val="134"/>
      </rPr>
      <t>高中教育</t>
    </r>
  </si>
  <si>
    <r>
      <rPr>
        <sz val="11"/>
        <rFont val="Times New Roman"/>
        <charset val="134"/>
      </rPr>
      <t xml:space="preserve">    </t>
    </r>
    <r>
      <rPr>
        <sz val="11"/>
        <rFont val="宋体"/>
        <charset val="134"/>
      </rPr>
      <t>职业教育</t>
    </r>
  </si>
  <si>
    <r>
      <rPr>
        <sz val="11"/>
        <rFont val="Times New Roman"/>
        <charset val="134"/>
      </rPr>
      <t xml:space="preserve">      </t>
    </r>
    <r>
      <rPr>
        <sz val="11"/>
        <rFont val="宋体"/>
        <charset val="134"/>
      </rPr>
      <t>中等职业教育</t>
    </r>
  </si>
  <si>
    <r>
      <rPr>
        <sz val="11"/>
        <rFont val="Times New Roman"/>
        <charset val="134"/>
      </rPr>
      <t xml:space="preserve">      </t>
    </r>
    <r>
      <rPr>
        <sz val="11"/>
        <rFont val="宋体"/>
        <charset val="134"/>
      </rPr>
      <t>技校教育</t>
    </r>
  </si>
  <si>
    <r>
      <rPr>
        <sz val="11"/>
        <rFont val="Times New Roman"/>
        <charset val="134"/>
      </rPr>
      <t xml:space="preserve">      </t>
    </r>
    <r>
      <rPr>
        <sz val="11"/>
        <rFont val="宋体"/>
        <charset val="134"/>
      </rPr>
      <t>高等职业教育</t>
    </r>
  </si>
  <si>
    <r>
      <rPr>
        <sz val="11"/>
        <rFont val="Times New Roman"/>
        <charset val="134"/>
      </rPr>
      <t xml:space="preserve">    </t>
    </r>
    <r>
      <rPr>
        <sz val="11"/>
        <rFont val="宋体"/>
        <charset val="134"/>
      </rPr>
      <t>进修及培训</t>
    </r>
  </si>
  <si>
    <r>
      <rPr>
        <sz val="11"/>
        <rFont val="Times New Roman"/>
        <charset val="134"/>
      </rPr>
      <t xml:space="preserve">      </t>
    </r>
    <r>
      <rPr>
        <sz val="11"/>
        <rFont val="宋体"/>
        <charset val="134"/>
      </rPr>
      <t>干部教育</t>
    </r>
  </si>
  <si>
    <r>
      <rPr>
        <sz val="11"/>
        <rFont val="Times New Roman"/>
        <charset val="134"/>
      </rPr>
      <t xml:space="preserve">    </t>
    </r>
    <r>
      <rPr>
        <sz val="11"/>
        <rFont val="宋体"/>
        <charset val="134"/>
      </rPr>
      <t>其他教育支出</t>
    </r>
  </si>
  <si>
    <r>
      <rPr>
        <sz val="11"/>
        <rFont val="Times New Roman"/>
        <charset val="134"/>
      </rPr>
      <t xml:space="preserve">      </t>
    </r>
    <r>
      <rPr>
        <sz val="11"/>
        <rFont val="宋体"/>
        <charset val="134"/>
      </rPr>
      <t>其他教育支出</t>
    </r>
  </si>
  <si>
    <r>
      <rPr>
        <sz val="11"/>
        <rFont val="Times New Roman"/>
        <charset val="134"/>
      </rPr>
      <t xml:space="preserve">  </t>
    </r>
    <r>
      <rPr>
        <sz val="11"/>
        <rFont val="宋体"/>
        <charset val="134"/>
      </rPr>
      <t>科学技术支出</t>
    </r>
  </si>
  <si>
    <r>
      <rPr>
        <sz val="11"/>
        <rFont val="Times New Roman"/>
        <charset val="134"/>
      </rPr>
      <t xml:space="preserve">    </t>
    </r>
    <r>
      <rPr>
        <sz val="11"/>
        <rFont val="宋体"/>
        <charset val="134"/>
      </rPr>
      <t>科学技术管理事务</t>
    </r>
  </si>
  <si>
    <r>
      <rPr>
        <sz val="11"/>
        <rFont val="Times New Roman"/>
        <charset val="134"/>
      </rPr>
      <t xml:space="preserve">      </t>
    </r>
    <r>
      <rPr>
        <sz val="11"/>
        <rFont val="宋体"/>
        <charset val="134"/>
      </rPr>
      <t>其他科学技术管理事务支出</t>
    </r>
  </si>
  <si>
    <r>
      <rPr>
        <sz val="11"/>
        <rFont val="Times New Roman"/>
        <charset val="134"/>
      </rPr>
      <t xml:space="preserve">    </t>
    </r>
    <r>
      <rPr>
        <sz val="11"/>
        <rFont val="宋体"/>
        <charset val="134"/>
      </rPr>
      <t>技术研究与开发</t>
    </r>
  </si>
  <si>
    <r>
      <rPr>
        <sz val="11"/>
        <rFont val="Times New Roman"/>
        <charset val="134"/>
      </rPr>
      <t xml:space="preserve">      </t>
    </r>
    <r>
      <rPr>
        <sz val="11"/>
        <rFont val="宋体"/>
        <charset val="134"/>
      </rPr>
      <t>科技成果转化与扩散</t>
    </r>
  </si>
  <si>
    <r>
      <rPr>
        <sz val="11"/>
        <rFont val="Times New Roman"/>
        <charset val="134"/>
      </rPr>
      <t xml:space="preserve">    </t>
    </r>
    <r>
      <rPr>
        <sz val="11"/>
        <rFont val="宋体"/>
        <charset val="134"/>
      </rPr>
      <t>科技条件与服务</t>
    </r>
  </si>
  <si>
    <r>
      <rPr>
        <sz val="11"/>
        <rFont val="Times New Roman"/>
        <charset val="134"/>
      </rPr>
      <t xml:space="preserve">      </t>
    </r>
    <r>
      <rPr>
        <sz val="11"/>
        <rFont val="宋体"/>
        <charset val="134"/>
      </rPr>
      <t>技术创新服务体系</t>
    </r>
  </si>
  <si>
    <r>
      <rPr>
        <sz val="11"/>
        <rFont val="Times New Roman"/>
        <charset val="134"/>
      </rPr>
      <t xml:space="preserve">    </t>
    </r>
    <r>
      <rPr>
        <sz val="11"/>
        <rFont val="宋体"/>
        <charset val="134"/>
      </rPr>
      <t>科学技术普及</t>
    </r>
  </si>
  <si>
    <r>
      <rPr>
        <sz val="11"/>
        <rFont val="Times New Roman"/>
        <charset val="134"/>
      </rPr>
      <t xml:space="preserve">      </t>
    </r>
    <r>
      <rPr>
        <sz val="11"/>
        <rFont val="宋体"/>
        <charset val="134"/>
      </rPr>
      <t>机构运行</t>
    </r>
  </si>
  <si>
    <r>
      <rPr>
        <sz val="11"/>
        <rFont val="Times New Roman"/>
        <charset val="134"/>
      </rPr>
      <t xml:space="preserve">      </t>
    </r>
    <r>
      <rPr>
        <sz val="11"/>
        <rFont val="宋体"/>
        <charset val="134"/>
      </rPr>
      <t>科普活动</t>
    </r>
  </si>
  <si>
    <r>
      <rPr>
        <sz val="11"/>
        <rFont val="Times New Roman"/>
        <charset val="134"/>
      </rPr>
      <t xml:space="preserve">    </t>
    </r>
    <r>
      <rPr>
        <sz val="11"/>
        <rFont val="宋体"/>
        <charset val="134"/>
      </rPr>
      <t>科技重大项目</t>
    </r>
  </si>
  <si>
    <r>
      <rPr>
        <sz val="11"/>
        <rFont val="Times New Roman"/>
        <charset val="134"/>
      </rPr>
      <t xml:space="preserve">      </t>
    </r>
    <r>
      <rPr>
        <sz val="11"/>
        <rFont val="宋体"/>
        <charset val="134"/>
      </rPr>
      <t>重点研发计划</t>
    </r>
  </si>
  <si>
    <r>
      <rPr>
        <sz val="11"/>
        <rFont val="Times New Roman"/>
        <charset val="134"/>
      </rPr>
      <t xml:space="preserve">    </t>
    </r>
    <r>
      <rPr>
        <sz val="11"/>
        <rFont val="宋体"/>
        <charset val="134"/>
      </rPr>
      <t>其他科学技术支出</t>
    </r>
  </si>
  <si>
    <r>
      <rPr>
        <sz val="11"/>
        <rFont val="Times New Roman"/>
        <charset val="134"/>
      </rPr>
      <t xml:space="preserve">      </t>
    </r>
    <r>
      <rPr>
        <sz val="11"/>
        <rFont val="宋体"/>
        <charset val="134"/>
      </rPr>
      <t>科技奖励</t>
    </r>
  </si>
  <si>
    <r>
      <rPr>
        <sz val="11"/>
        <rFont val="Times New Roman"/>
        <charset val="134"/>
      </rPr>
      <t xml:space="preserve">  </t>
    </r>
    <r>
      <rPr>
        <sz val="11"/>
        <rFont val="宋体"/>
        <charset val="134"/>
      </rPr>
      <t>文化旅游体育与传媒支出</t>
    </r>
  </si>
  <si>
    <r>
      <rPr>
        <sz val="11"/>
        <rFont val="Times New Roman"/>
        <charset val="134"/>
      </rPr>
      <t xml:space="preserve">    </t>
    </r>
    <r>
      <rPr>
        <sz val="11"/>
        <rFont val="宋体"/>
        <charset val="134"/>
      </rPr>
      <t>文化和旅游</t>
    </r>
  </si>
  <si>
    <r>
      <rPr>
        <sz val="11"/>
        <rFont val="Times New Roman"/>
        <charset val="134"/>
      </rPr>
      <t xml:space="preserve">      </t>
    </r>
    <r>
      <rPr>
        <sz val="11"/>
        <rFont val="宋体"/>
        <charset val="134"/>
      </rPr>
      <t>图书馆</t>
    </r>
  </si>
  <si>
    <r>
      <rPr>
        <sz val="11"/>
        <rFont val="Times New Roman"/>
        <charset val="134"/>
      </rPr>
      <t xml:space="preserve">      </t>
    </r>
    <r>
      <rPr>
        <sz val="11"/>
        <rFont val="宋体"/>
        <charset val="134"/>
      </rPr>
      <t>文化活动</t>
    </r>
  </si>
  <si>
    <r>
      <rPr>
        <sz val="11"/>
        <rFont val="Times New Roman"/>
        <charset val="134"/>
      </rPr>
      <t xml:space="preserve">      </t>
    </r>
    <r>
      <rPr>
        <sz val="11"/>
        <rFont val="宋体"/>
        <charset val="134"/>
      </rPr>
      <t>文化和旅游交流与合作</t>
    </r>
  </si>
  <si>
    <r>
      <rPr>
        <sz val="11"/>
        <rFont val="Times New Roman"/>
        <charset val="134"/>
      </rPr>
      <t xml:space="preserve">      </t>
    </r>
    <r>
      <rPr>
        <sz val="11"/>
        <rFont val="宋体"/>
        <charset val="134"/>
      </rPr>
      <t>文化创作与保护</t>
    </r>
  </si>
  <si>
    <r>
      <rPr>
        <sz val="11"/>
        <rFont val="Times New Roman"/>
        <charset val="134"/>
      </rPr>
      <t xml:space="preserve">      </t>
    </r>
    <r>
      <rPr>
        <sz val="11"/>
        <rFont val="宋体"/>
        <charset val="134"/>
      </rPr>
      <t>文化和旅游市场管理</t>
    </r>
  </si>
  <si>
    <r>
      <rPr>
        <sz val="11"/>
        <rFont val="Times New Roman"/>
        <charset val="134"/>
      </rPr>
      <t xml:space="preserve">      </t>
    </r>
    <r>
      <rPr>
        <sz val="11"/>
        <rFont val="宋体"/>
        <charset val="134"/>
      </rPr>
      <t>旅游宣传</t>
    </r>
  </si>
  <si>
    <r>
      <rPr>
        <sz val="11"/>
        <rFont val="Times New Roman"/>
        <charset val="134"/>
      </rPr>
      <t xml:space="preserve">      </t>
    </r>
    <r>
      <rPr>
        <sz val="11"/>
        <rFont val="宋体"/>
        <charset val="134"/>
      </rPr>
      <t>其他文化和旅游支出</t>
    </r>
  </si>
  <si>
    <r>
      <rPr>
        <sz val="11"/>
        <rFont val="Times New Roman"/>
        <charset val="134"/>
      </rPr>
      <t xml:space="preserve">    </t>
    </r>
    <r>
      <rPr>
        <sz val="11"/>
        <rFont val="宋体"/>
        <charset val="134"/>
      </rPr>
      <t>文物</t>
    </r>
  </si>
  <si>
    <r>
      <rPr>
        <sz val="11"/>
        <rFont val="Times New Roman"/>
        <charset val="134"/>
      </rPr>
      <t xml:space="preserve">      </t>
    </r>
    <r>
      <rPr>
        <sz val="11"/>
        <rFont val="宋体"/>
        <charset val="134"/>
      </rPr>
      <t>文物保护</t>
    </r>
  </si>
  <si>
    <r>
      <rPr>
        <sz val="11"/>
        <rFont val="Times New Roman"/>
        <charset val="134"/>
      </rPr>
      <t xml:space="preserve">      </t>
    </r>
    <r>
      <rPr>
        <sz val="11"/>
        <rFont val="宋体"/>
        <charset val="134"/>
      </rPr>
      <t>博物馆</t>
    </r>
  </si>
  <si>
    <r>
      <rPr>
        <sz val="11"/>
        <rFont val="Times New Roman"/>
        <charset val="134"/>
      </rPr>
      <t xml:space="preserve">      </t>
    </r>
    <r>
      <rPr>
        <sz val="11"/>
        <rFont val="宋体"/>
        <charset val="134"/>
      </rPr>
      <t>历史名城与古迹</t>
    </r>
  </si>
  <si>
    <r>
      <rPr>
        <sz val="11"/>
        <rFont val="Times New Roman"/>
        <charset val="134"/>
      </rPr>
      <t xml:space="preserve">    </t>
    </r>
    <r>
      <rPr>
        <sz val="11"/>
        <rFont val="宋体"/>
        <charset val="134"/>
      </rPr>
      <t>体育</t>
    </r>
  </si>
  <si>
    <r>
      <rPr>
        <sz val="11"/>
        <rFont val="Times New Roman"/>
        <charset val="134"/>
      </rPr>
      <t xml:space="preserve">      </t>
    </r>
    <r>
      <rPr>
        <sz val="11"/>
        <rFont val="宋体"/>
        <charset val="134"/>
      </rPr>
      <t>群众体育</t>
    </r>
  </si>
  <si>
    <r>
      <rPr>
        <sz val="11"/>
        <rFont val="Times New Roman"/>
        <charset val="134"/>
      </rPr>
      <t xml:space="preserve">      </t>
    </r>
    <r>
      <rPr>
        <sz val="11"/>
        <rFont val="宋体"/>
        <charset val="134"/>
      </rPr>
      <t>其他体育支出</t>
    </r>
  </si>
  <si>
    <r>
      <rPr>
        <sz val="11"/>
        <rFont val="Times New Roman"/>
        <charset val="134"/>
      </rPr>
      <t xml:space="preserve">    </t>
    </r>
    <r>
      <rPr>
        <sz val="11"/>
        <rFont val="宋体"/>
        <charset val="134"/>
      </rPr>
      <t>新闻出版电影</t>
    </r>
  </si>
  <si>
    <r>
      <rPr>
        <sz val="11"/>
        <rFont val="Times New Roman"/>
        <charset val="134"/>
      </rPr>
      <t xml:space="preserve">      </t>
    </r>
    <r>
      <rPr>
        <sz val="11"/>
        <rFont val="宋体"/>
        <charset val="134"/>
      </rPr>
      <t>新闻通讯</t>
    </r>
  </si>
  <si>
    <r>
      <rPr>
        <sz val="11"/>
        <rFont val="Times New Roman"/>
        <charset val="134"/>
      </rPr>
      <t xml:space="preserve">      </t>
    </r>
    <r>
      <rPr>
        <sz val="11"/>
        <rFont val="宋体"/>
        <charset val="134"/>
      </rPr>
      <t>出版发行</t>
    </r>
  </si>
  <si>
    <r>
      <rPr>
        <sz val="11"/>
        <rFont val="Times New Roman"/>
        <charset val="134"/>
      </rPr>
      <t xml:space="preserve">    </t>
    </r>
    <r>
      <rPr>
        <sz val="11"/>
        <rFont val="宋体"/>
        <charset val="134"/>
      </rPr>
      <t>广播电视</t>
    </r>
  </si>
  <si>
    <r>
      <rPr>
        <sz val="11"/>
        <rFont val="Times New Roman"/>
        <charset val="134"/>
      </rPr>
      <t xml:space="preserve">      </t>
    </r>
    <r>
      <rPr>
        <sz val="11"/>
        <rFont val="宋体"/>
        <charset val="134"/>
      </rPr>
      <t>传输发射</t>
    </r>
  </si>
  <si>
    <r>
      <rPr>
        <sz val="11"/>
        <rFont val="Times New Roman"/>
        <charset val="134"/>
      </rPr>
      <t xml:space="preserve">      </t>
    </r>
    <r>
      <rPr>
        <sz val="11"/>
        <rFont val="宋体"/>
        <charset val="134"/>
      </rPr>
      <t>广播电视事务</t>
    </r>
  </si>
  <si>
    <r>
      <rPr>
        <sz val="11"/>
        <rFont val="Times New Roman"/>
        <charset val="134"/>
      </rPr>
      <t xml:space="preserve">      </t>
    </r>
    <r>
      <rPr>
        <sz val="11"/>
        <rFont val="宋体"/>
        <charset val="134"/>
      </rPr>
      <t>其他广播电视支出</t>
    </r>
  </si>
  <si>
    <r>
      <rPr>
        <sz val="11"/>
        <rFont val="Times New Roman"/>
        <charset val="134"/>
      </rPr>
      <t xml:space="preserve">    </t>
    </r>
    <r>
      <rPr>
        <sz val="11"/>
        <rFont val="宋体"/>
        <charset val="134"/>
      </rPr>
      <t>其他文化旅游体育与传媒支出</t>
    </r>
  </si>
  <si>
    <r>
      <rPr>
        <sz val="11"/>
        <rFont val="Times New Roman"/>
        <charset val="134"/>
      </rPr>
      <t xml:space="preserve">      </t>
    </r>
    <r>
      <rPr>
        <sz val="11"/>
        <rFont val="宋体"/>
        <charset val="134"/>
      </rPr>
      <t>文化产业发展专项支出</t>
    </r>
  </si>
  <si>
    <r>
      <rPr>
        <sz val="11"/>
        <rFont val="Times New Roman"/>
        <charset val="134"/>
      </rPr>
      <t xml:space="preserve">      </t>
    </r>
    <r>
      <rPr>
        <sz val="11"/>
        <rFont val="宋体"/>
        <charset val="134"/>
      </rPr>
      <t>其他文化旅游体育与传媒支出</t>
    </r>
  </si>
  <si>
    <r>
      <rPr>
        <sz val="11"/>
        <rFont val="Times New Roman"/>
        <charset val="134"/>
      </rPr>
      <t xml:space="preserve">  </t>
    </r>
    <r>
      <rPr>
        <sz val="11"/>
        <rFont val="宋体"/>
        <charset val="134"/>
      </rPr>
      <t>社会保障和就业支出</t>
    </r>
  </si>
  <si>
    <r>
      <rPr>
        <sz val="11"/>
        <rFont val="Times New Roman"/>
        <charset val="134"/>
      </rPr>
      <t xml:space="preserve">    </t>
    </r>
    <r>
      <rPr>
        <sz val="11"/>
        <rFont val="宋体"/>
        <charset val="134"/>
      </rPr>
      <t>人力资源和社会保障管理事务</t>
    </r>
  </si>
  <si>
    <r>
      <rPr>
        <sz val="11"/>
        <rFont val="Times New Roman"/>
        <charset val="134"/>
      </rPr>
      <t xml:space="preserve">      </t>
    </r>
    <r>
      <rPr>
        <sz val="11"/>
        <rFont val="宋体"/>
        <charset val="134"/>
      </rPr>
      <t>劳动保障监察</t>
    </r>
  </si>
  <si>
    <r>
      <rPr>
        <sz val="11"/>
        <rFont val="Times New Roman"/>
        <charset val="134"/>
      </rPr>
      <t xml:space="preserve">      </t>
    </r>
    <r>
      <rPr>
        <sz val="11"/>
        <rFont val="宋体"/>
        <charset val="134"/>
      </rPr>
      <t>就业管理事务</t>
    </r>
  </si>
  <si>
    <r>
      <rPr>
        <sz val="11"/>
        <rFont val="Times New Roman"/>
        <charset val="134"/>
      </rPr>
      <t xml:space="preserve">      </t>
    </r>
    <r>
      <rPr>
        <sz val="11"/>
        <rFont val="宋体"/>
        <charset val="134"/>
      </rPr>
      <t>社会保险经办机构</t>
    </r>
  </si>
  <si>
    <r>
      <rPr>
        <sz val="11"/>
        <rFont val="Times New Roman"/>
        <charset val="134"/>
      </rPr>
      <t xml:space="preserve">      </t>
    </r>
    <r>
      <rPr>
        <sz val="11"/>
        <rFont val="宋体"/>
        <charset val="134"/>
      </rPr>
      <t>公共就业服务和职业技能鉴定机构</t>
    </r>
  </si>
  <si>
    <r>
      <rPr>
        <sz val="11"/>
        <rFont val="Times New Roman"/>
        <charset val="134"/>
      </rPr>
      <t xml:space="preserve">      </t>
    </r>
    <r>
      <rPr>
        <sz val="11"/>
        <rFont val="宋体"/>
        <charset val="134"/>
      </rPr>
      <t>劳动人事争议调解仲裁</t>
    </r>
  </si>
  <si>
    <r>
      <rPr>
        <sz val="11"/>
        <rFont val="Times New Roman"/>
        <charset val="134"/>
      </rPr>
      <t xml:space="preserve">      </t>
    </r>
    <r>
      <rPr>
        <sz val="11"/>
        <rFont val="宋体"/>
        <charset val="134"/>
      </rPr>
      <t>引进人才费用</t>
    </r>
  </si>
  <si>
    <r>
      <rPr>
        <sz val="11"/>
        <rFont val="Times New Roman"/>
        <charset val="134"/>
      </rPr>
      <t xml:space="preserve">      </t>
    </r>
    <r>
      <rPr>
        <sz val="11"/>
        <rFont val="宋体"/>
        <charset val="134"/>
      </rPr>
      <t>其他人力资源和社会保障管理事务支出</t>
    </r>
  </si>
  <si>
    <r>
      <rPr>
        <sz val="11"/>
        <rFont val="Times New Roman"/>
        <charset val="134"/>
      </rPr>
      <t xml:space="preserve">    </t>
    </r>
    <r>
      <rPr>
        <sz val="11"/>
        <rFont val="宋体"/>
        <charset val="134"/>
      </rPr>
      <t>民政管理事务</t>
    </r>
  </si>
  <si>
    <r>
      <rPr>
        <sz val="11"/>
        <rFont val="Times New Roman"/>
        <charset val="134"/>
      </rPr>
      <t xml:space="preserve">      </t>
    </r>
    <r>
      <rPr>
        <sz val="11"/>
        <rFont val="宋体"/>
        <charset val="134"/>
      </rPr>
      <t>行政区划和地名管理</t>
    </r>
  </si>
  <si>
    <r>
      <rPr>
        <sz val="11"/>
        <rFont val="Times New Roman"/>
        <charset val="134"/>
      </rPr>
      <t xml:space="preserve">      </t>
    </r>
    <r>
      <rPr>
        <sz val="11"/>
        <rFont val="宋体"/>
        <charset val="134"/>
      </rPr>
      <t>其他民政管理事务支出</t>
    </r>
  </si>
  <si>
    <r>
      <rPr>
        <sz val="11"/>
        <rFont val="Times New Roman"/>
        <charset val="134"/>
      </rPr>
      <t xml:space="preserve">    </t>
    </r>
    <r>
      <rPr>
        <sz val="11"/>
        <rFont val="宋体"/>
        <charset val="134"/>
      </rPr>
      <t>行政事业单位养老支出</t>
    </r>
  </si>
  <si>
    <r>
      <rPr>
        <sz val="11"/>
        <rFont val="Times New Roman"/>
        <charset val="134"/>
      </rPr>
      <t xml:space="preserve">      </t>
    </r>
    <r>
      <rPr>
        <sz val="11"/>
        <rFont val="宋体"/>
        <charset val="134"/>
      </rPr>
      <t>行政单位离退休</t>
    </r>
  </si>
  <si>
    <r>
      <rPr>
        <sz val="11"/>
        <rFont val="Times New Roman"/>
        <charset val="134"/>
      </rPr>
      <t xml:space="preserve">      </t>
    </r>
    <r>
      <rPr>
        <sz val="11"/>
        <rFont val="宋体"/>
        <charset val="134"/>
      </rPr>
      <t>事业单位离退休</t>
    </r>
  </si>
  <si>
    <r>
      <rPr>
        <sz val="11"/>
        <rFont val="Times New Roman"/>
        <charset val="134"/>
      </rPr>
      <t xml:space="preserve">      </t>
    </r>
    <r>
      <rPr>
        <sz val="11"/>
        <rFont val="宋体"/>
        <charset val="134"/>
      </rPr>
      <t>离退休人员管理机构</t>
    </r>
  </si>
  <si>
    <r>
      <rPr>
        <sz val="11"/>
        <rFont val="Times New Roman"/>
        <charset val="134"/>
      </rPr>
      <t xml:space="preserve">      </t>
    </r>
    <r>
      <rPr>
        <sz val="11"/>
        <rFont val="宋体"/>
        <charset val="134"/>
      </rPr>
      <t>机关事业单位基本养老保险缴费支出</t>
    </r>
  </si>
  <si>
    <r>
      <rPr>
        <sz val="11"/>
        <rFont val="Times New Roman"/>
        <charset val="134"/>
      </rPr>
      <t xml:space="preserve">      </t>
    </r>
    <r>
      <rPr>
        <sz val="11"/>
        <rFont val="宋体"/>
        <charset val="134"/>
      </rPr>
      <t>机关事业单位职业年金缴费支出</t>
    </r>
  </si>
  <si>
    <r>
      <rPr>
        <sz val="11"/>
        <rFont val="Times New Roman"/>
        <charset val="134"/>
      </rPr>
      <t xml:space="preserve">      </t>
    </r>
    <r>
      <rPr>
        <sz val="11"/>
        <rFont val="宋体"/>
        <charset val="134"/>
      </rPr>
      <t>对机关事业单位基本养老保险基金的补助</t>
    </r>
  </si>
  <si>
    <r>
      <rPr>
        <sz val="11"/>
        <rFont val="Times New Roman"/>
        <charset val="134"/>
      </rPr>
      <t xml:space="preserve">    </t>
    </r>
    <r>
      <rPr>
        <sz val="11"/>
        <rFont val="宋体"/>
        <charset val="134"/>
      </rPr>
      <t>企业改革补助</t>
    </r>
  </si>
  <si>
    <r>
      <rPr>
        <sz val="11"/>
        <rFont val="Times New Roman"/>
        <charset val="134"/>
      </rPr>
      <t xml:space="preserve">      </t>
    </r>
    <r>
      <rPr>
        <sz val="11"/>
        <rFont val="宋体"/>
        <charset val="134"/>
      </rPr>
      <t>企业关闭破产补助</t>
    </r>
  </si>
  <si>
    <r>
      <rPr>
        <sz val="11"/>
        <rFont val="Times New Roman"/>
        <charset val="134"/>
      </rPr>
      <t xml:space="preserve">    </t>
    </r>
    <r>
      <rPr>
        <sz val="11"/>
        <rFont val="宋体"/>
        <charset val="134"/>
      </rPr>
      <t>就业补助</t>
    </r>
  </si>
  <si>
    <r>
      <rPr>
        <sz val="11"/>
        <rFont val="Times New Roman"/>
        <charset val="134"/>
      </rPr>
      <t xml:space="preserve">      </t>
    </r>
    <r>
      <rPr>
        <sz val="11"/>
        <rFont val="宋体"/>
        <charset val="134"/>
      </rPr>
      <t>就业创业服务补贴</t>
    </r>
  </si>
  <si>
    <r>
      <rPr>
        <sz val="11"/>
        <rFont val="Times New Roman"/>
        <charset val="134"/>
      </rPr>
      <t xml:space="preserve">      </t>
    </r>
    <r>
      <rPr>
        <sz val="11"/>
        <rFont val="宋体"/>
        <charset val="134"/>
      </rPr>
      <t>职业培训补贴</t>
    </r>
  </si>
  <si>
    <r>
      <rPr>
        <sz val="11"/>
        <rFont val="Times New Roman"/>
        <charset val="134"/>
      </rPr>
      <t xml:space="preserve">      </t>
    </r>
    <r>
      <rPr>
        <sz val="11"/>
        <rFont val="宋体"/>
        <charset val="134"/>
      </rPr>
      <t>社会保险补贴</t>
    </r>
  </si>
  <si>
    <r>
      <rPr>
        <sz val="11"/>
        <rFont val="Times New Roman"/>
        <charset val="134"/>
      </rPr>
      <t xml:space="preserve">      </t>
    </r>
    <r>
      <rPr>
        <sz val="11"/>
        <rFont val="宋体"/>
        <charset val="134"/>
      </rPr>
      <t>公益性岗位补贴</t>
    </r>
  </si>
  <si>
    <r>
      <rPr>
        <sz val="11"/>
        <rFont val="Times New Roman"/>
        <charset val="134"/>
      </rPr>
      <t xml:space="preserve">      </t>
    </r>
    <r>
      <rPr>
        <sz val="11"/>
        <rFont val="宋体"/>
        <charset val="134"/>
      </rPr>
      <t>就业见习补贴</t>
    </r>
  </si>
  <si>
    <r>
      <rPr>
        <sz val="11"/>
        <rFont val="Times New Roman"/>
        <charset val="134"/>
      </rPr>
      <t xml:space="preserve">      </t>
    </r>
    <r>
      <rPr>
        <sz val="11"/>
        <rFont val="宋体"/>
        <charset val="134"/>
      </rPr>
      <t>促进创业补贴</t>
    </r>
  </si>
  <si>
    <r>
      <rPr>
        <sz val="11"/>
        <rFont val="Times New Roman"/>
        <charset val="134"/>
      </rPr>
      <t xml:space="preserve">      </t>
    </r>
    <r>
      <rPr>
        <sz val="11"/>
        <rFont val="宋体"/>
        <charset val="134"/>
      </rPr>
      <t>其他就业补助支出</t>
    </r>
  </si>
  <si>
    <r>
      <rPr>
        <sz val="11"/>
        <rFont val="Times New Roman"/>
        <charset val="134"/>
      </rPr>
      <t xml:space="preserve">    </t>
    </r>
    <r>
      <rPr>
        <sz val="11"/>
        <rFont val="宋体"/>
        <charset val="134"/>
      </rPr>
      <t>抚恤</t>
    </r>
  </si>
  <si>
    <r>
      <rPr>
        <sz val="11"/>
        <rFont val="Times New Roman"/>
        <charset val="134"/>
      </rPr>
      <t xml:space="preserve">      </t>
    </r>
    <r>
      <rPr>
        <sz val="11"/>
        <rFont val="宋体"/>
        <charset val="134"/>
      </rPr>
      <t>伤残抚恤</t>
    </r>
  </si>
  <si>
    <r>
      <rPr>
        <sz val="11"/>
        <rFont val="Times New Roman"/>
        <charset val="134"/>
      </rPr>
      <t xml:space="preserve">      </t>
    </r>
    <r>
      <rPr>
        <sz val="11"/>
        <rFont val="宋体"/>
        <charset val="134"/>
      </rPr>
      <t>烈士纪念设施管理维护</t>
    </r>
  </si>
  <si>
    <r>
      <rPr>
        <sz val="11"/>
        <rFont val="Times New Roman"/>
        <charset val="134"/>
      </rPr>
      <t xml:space="preserve">      </t>
    </r>
    <r>
      <rPr>
        <sz val="11"/>
        <rFont val="宋体"/>
        <charset val="134"/>
      </rPr>
      <t>其他优抚支出</t>
    </r>
  </si>
  <si>
    <r>
      <rPr>
        <sz val="11"/>
        <rFont val="Times New Roman"/>
        <charset val="134"/>
      </rPr>
      <t xml:space="preserve">    </t>
    </r>
    <r>
      <rPr>
        <sz val="11"/>
        <rFont val="宋体"/>
        <charset val="134"/>
      </rPr>
      <t>退役安置</t>
    </r>
  </si>
  <si>
    <r>
      <rPr>
        <sz val="11"/>
        <rFont val="Times New Roman"/>
        <charset val="134"/>
      </rPr>
      <t xml:space="preserve">      </t>
    </r>
    <r>
      <rPr>
        <sz val="11"/>
        <rFont val="宋体"/>
        <charset val="134"/>
      </rPr>
      <t>退役士兵安置</t>
    </r>
  </si>
  <si>
    <r>
      <rPr>
        <sz val="11"/>
        <rFont val="Times New Roman"/>
        <charset val="134"/>
      </rPr>
      <t xml:space="preserve">      </t>
    </r>
    <r>
      <rPr>
        <sz val="11"/>
        <rFont val="宋体"/>
        <charset val="134"/>
      </rPr>
      <t>军队移交政府的离退休人员安置</t>
    </r>
  </si>
  <si>
    <r>
      <rPr>
        <sz val="11"/>
        <rFont val="Times New Roman"/>
        <charset val="134"/>
      </rPr>
      <t xml:space="preserve">      </t>
    </r>
    <r>
      <rPr>
        <sz val="11"/>
        <rFont val="宋体"/>
        <charset val="134"/>
      </rPr>
      <t>军队移交政府离退休干部管理机构</t>
    </r>
  </si>
  <si>
    <r>
      <rPr>
        <sz val="11"/>
        <rFont val="Times New Roman"/>
        <charset val="134"/>
      </rPr>
      <t xml:space="preserve">      </t>
    </r>
    <r>
      <rPr>
        <sz val="11"/>
        <rFont val="宋体"/>
        <charset val="134"/>
      </rPr>
      <t>军队转业干部安置</t>
    </r>
  </si>
  <si>
    <r>
      <rPr>
        <sz val="11"/>
        <rFont val="Times New Roman"/>
        <charset val="134"/>
      </rPr>
      <t xml:space="preserve">      </t>
    </r>
    <r>
      <rPr>
        <sz val="11"/>
        <rFont val="宋体"/>
        <charset val="134"/>
      </rPr>
      <t>其他退役安置支出</t>
    </r>
  </si>
  <si>
    <r>
      <rPr>
        <sz val="11"/>
        <rFont val="Times New Roman"/>
        <charset val="134"/>
      </rPr>
      <t xml:space="preserve">    </t>
    </r>
    <r>
      <rPr>
        <sz val="11"/>
        <rFont val="宋体"/>
        <charset val="134"/>
      </rPr>
      <t>社会福利</t>
    </r>
  </si>
  <si>
    <r>
      <rPr>
        <sz val="11"/>
        <rFont val="Times New Roman"/>
        <charset val="134"/>
      </rPr>
      <t xml:space="preserve">      </t>
    </r>
    <r>
      <rPr>
        <sz val="11"/>
        <rFont val="宋体"/>
        <charset val="134"/>
      </rPr>
      <t>儿童福利</t>
    </r>
  </si>
  <si>
    <r>
      <rPr>
        <sz val="11"/>
        <rFont val="Times New Roman"/>
        <charset val="134"/>
      </rPr>
      <t xml:space="preserve">      </t>
    </r>
    <r>
      <rPr>
        <sz val="11"/>
        <rFont val="宋体"/>
        <charset val="134"/>
      </rPr>
      <t>老年福利</t>
    </r>
  </si>
  <si>
    <r>
      <rPr>
        <sz val="11"/>
        <rFont val="Times New Roman"/>
        <charset val="134"/>
      </rPr>
      <t xml:space="preserve">      </t>
    </r>
    <r>
      <rPr>
        <sz val="11"/>
        <rFont val="宋体"/>
        <charset val="134"/>
      </rPr>
      <t>殡葬</t>
    </r>
  </si>
  <si>
    <r>
      <rPr>
        <sz val="11"/>
        <rFont val="Times New Roman"/>
        <charset val="134"/>
      </rPr>
      <t xml:space="preserve">      </t>
    </r>
    <r>
      <rPr>
        <sz val="11"/>
        <rFont val="宋体"/>
        <charset val="134"/>
      </rPr>
      <t>社会福利事业单位</t>
    </r>
  </si>
  <si>
    <r>
      <rPr>
        <sz val="11"/>
        <rFont val="Times New Roman"/>
        <charset val="134"/>
      </rPr>
      <t xml:space="preserve">      </t>
    </r>
    <r>
      <rPr>
        <sz val="11"/>
        <rFont val="宋体"/>
        <charset val="134"/>
      </rPr>
      <t>养老服务</t>
    </r>
  </si>
  <si>
    <r>
      <rPr>
        <sz val="11"/>
        <rFont val="Times New Roman"/>
        <charset val="134"/>
      </rPr>
      <t xml:space="preserve">    </t>
    </r>
    <r>
      <rPr>
        <sz val="11"/>
        <rFont val="宋体"/>
        <charset val="134"/>
      </rPr>
      <t>残疾人事业</t>
    </r>
  </si>
  <si>
    <r>
      <rPr>
        <sz val="11"/>
        <rFont val="Times New Roman"/>
        <charset val="134"/>
      </rPr>
      <t xml:space="preserve">      </t>
    </r>
    <r>
      <rPr>
        <sz val="11"/>
        <rFont val="宋体"/>
        <charset val="134"/>
      </rPr>
      <t>残疾人康复</t>
    </r>
  </si>
  <si>
    <r>
      <rPr>
        <sz val="11"/>
        <rFont val="Times New Roman"/>
        <charset val="134"/>
      </rPr>
      <t xml:space="preserve">      </t>
    </r>
    <r>
      <rPr>
        <sz val="11"/>
        <rFont val="宋体"/>
        <charset val="134"/>
      </rPr>
      <t>残疾人就业</t>
    </r>
  </si>
  <si>
    <r>
      <rPr>
        <sz val="11"/>
        <rFont val="Times New Roman"/>
        <charset val="134"/>
      </rPr>
      <t xml:space="preserve">      </t>
    </r>
    <r>
      <rPr>
        <sz val="11"/>
        <rFont val="宋体"/>
        <charset val="134"/>
      </rPr>
      <t>残疾人体育</t>
    </r>
  </si>
  <si>
    <r>
      <rPr>
        <sz val="11"/>
        <rFont val="Times New Roman"/>
        <charset val="134"/>
      </rPr>
      <t xml:space="preserve">      </t>
    </r>
    <r>
      <rPr>
        <sz val="11"/>
        <rFont val="宋体"/>
        <charset val="134"/>
      </rPr>
      <t>其他残疾人事业支出</t>
    </r>
  </si>
  <si>
    <r>
      <rPr>
        <sz val="11"/>
        <rFont val="Times New Roman"/>
        <charset val="134"/>
      </rPr>
      <t xml:space="preserve">    </t>
    </r>
    <r>
      <rPr>
        <sz val="11"/>
        <rFont val="宋体"/>
        <charset val="134"/>
      </rPr>
      <t>红十字事业</t>
    </r>
  </si>
  <si>
    <r>
      <rPr>
        <sz val="11"/>
        <rFont val="Times New Roman"/>
        <charset val="134"/>
      </rPr>
      <t xml:space="preserve">      </t>
    </r>
    <r>
      <rPr>
        <sz val="11"/>
        <rFont val="宋体"/>
        <charset val="134"/>
      </rPr>
      <t>其他红十字事业支出</t>
    </r>
  </si>
  <si>
    <r>
      <rPr>
        <sz val="11"/>
        <rFont val="Times New Roman"/>
        <charset val="134"/>
      </rPr>
      <t xml:space="preserve">    </t>
    </r>
    <r>
      <rPr>
        <sz val="11"/>
        <rFont val="宋体"/>
        <charset val="134"/>
      </rPr>
      <t>临时救助</t>
    </r>
  </si>
  <si>
    <r>
      <rPr>
        <sz val="11"/>
        <rFont val="Times New Roman"/>
        <charset val="134"/>
      </rPr>
      <t xml:space="preserve">      </t>
    </r>
    <r>
      <rPr>
        <sz val="11"/>
        <rFont val="宋体"/>
        <charset val="134"/>
      </rPr>
      <t>临时救助支出</t>
    </r>
  </si>
  <si>
    <r>
      <rPr>
        <sz val="11"/>
        <rFont val="Times New Roman"/>
        <charset val="134"/>
      </rPr>
      <t xml:space="preserve">      </t>
    </r>
    <r>
      <rPr>
        <sz val="11"/>
        <rFont val="宋体"/>
        <charset val="134"/>
      </rPr>
      <t>流浪乞讨人员救助支出</t>
    </r>
  </si>
  <si>
    <r>
      <rPr>
        <sz val="11"/>
        <rFont val="Times New Roman"/>
        <charset val="134"/>
      </rPr>
      <t xml:space="preserve">    </t>
    </r>
    <r>
      <rPr>
        <sz val="11"/>
        <rFont val="宋体"/>
        <charset val="134"/>
      </rPr>
      <t>其他生活救助</t>
    </r>
  </si>
  <si>
    <r>
      <rPr>
        <sz val="11"/>
        <rFont val="Times New Roman"/>
        <charset val="134"/>
      </rPr>
      <t xml:space="preserve">      </t>
    </r>
    <r>
      <rPr>
        <sz val="11"/>
        <rFont val="宋体"/>
        <charset val="134"/>
      </rPr>
      <t>其他城市生活救助</t>
    </r>
  </si>
  <si>
    <r>
      <rPr>
        <sz val="11"/>
        <rFont val="Times New Roman"/>
        <charset val="134"/>
      </rPr>
      <t xml:space="preserve">    </t>
    </r>
    <r>
      <rPr>
        <sz val="11"/>
        <rFont val="宋体"/>
        <charset val="134"/>
      </rPr>
      <t>退役军人管理事务</t>
    </r>
  </si>
  <si>
    <r>
      <rPr>
        <sz val="11"/>
        <rFont val="Times New Roman"/>
        <charset val="134"/>
      </rPr>
      <t xml:space="preserve">      </t>
    </r>
    <r>
      <rPr>
        <sz val="11"/>
        <rFont val="宋体"/>
        <charset val="134"/>
      </rPr>
      <t>拥军优属</t>
    </r>
  </si>
  <si>
    <r>
      <rPr>
        <sz val="11"/>
        <rFont val="Times New Roman"/>
        <charset val="134"/>
      </rPr>
      <t xml:space="preserve">      </t>
    </r>
    <r>
      <rPr>
        <sz val="11"/>
        <rFont val="宋体"/>
        <charset val="134"/>
      </rPr>
      <t>其他退役军人事务管理支出</t>
    </r>
  </si>
  <si>
    <r>
      <rPr>
        <sz val="11"/>
        <rFont val="Times New Roman"/>
        <charset val="134"/>
      </rPr>
      <t xml:space="preserve">    </t>
    </r>
    <r>
      <rPr>
        <sz val="11"/>
        <rFont val="宋体"/>
        <charset val="134"/>
      </rPr>
      <t>其他社会保障和就业支出</t>
    </r>
  </si>
  <si>
    <r>
      <rPr>
        <sz val="11"/>
        <rFont val="Times New Roman"/>
        <charset val="134"/>
      </rPr>
      <t xml:space="preserve">      </t>
    </r>
    <r>
      <rPr>
        <sz val="11"/>
        <rFont val="宋体"/>
        <charset val="134"/>
      </rPr>
      <t>其他社会保障和就业支出</t>
    </r>
  </si>
  <si>
    <r>
      <rPr>
        <sz val="11"/>
        <rFont val="Times New Roman"/>
        <charset val="134"/>
      </rPr>
      <t xml:space="preserve">  </t>
    </r>
    <r>
      <rPr>
        <sz val="11"/>
        <rFont val="宋体"/>
        <charset val="134"/>
      </rPr>
      <t>卫生健康支出</t>
    </r>
  </si>
  <si>
    <r>
      <rPr>
        <sz val="11"/>
        <rFont val="Times New Roman"/>
        <charset val="134"/>
      </rPr>
      <t xml:space="preserve">    </t>
    </r>
    <r>
      <rPr>
        <sz val="11"/>
        <rFont val="宋体"/>
        <charset val="134"/>
      </rPr>
      <t>卫生健康管理事务</t>
    </r>
  </si>
  <si>
    <r>
      <rPr>
        <sz val="11"/>
        <rFont val="Times New Roman"/>
        <charset val="134"/>
      </rPr>
      <t xml:space="preserve">      </t>
    </r>
    <r>
      <rPr>
        <sz val="11"/>
        <rFont val="宋体"/>
        <charset val="134"/>
      </rPr>
      <t>其他卫生健康管理事务支出</t>
    </r>
  </si>
  <si>
    <r>
      <rPr>
        <sz val="11"/>
        <rFont val="Times New Roman"/>
        <charset val="134"/>
      </rPr>
      <t xml:space="preserve">    </t>
    </r>
    <r>
      <rPr>
        <sz val="11"/>
        <rFont val="宋体"/>
        <charset val="134"/>
      </rPr>
      <t>公立医院</t>
    </r>
  </si>
  <si>
    <r>
      <rPr>
        <sz val="11"/>
        <rFont val="Times New Roman"/>
        <charset val="134"/>
      </rPr>
      <t xml:space="preserve">      </t>
    </r>
    <r>
      <rPr>
        <sz val="11"/>
        <rFont val="宋体"/>
        <charset val="134"/>
      </rPr>
      <t>综合医院</t>
    </r>
  </si>
  <si>
    <r>
      <rPr>
        <sz val="11"/>
        <rFont val="Times New Roman"/>
        <charset val="134"/>
      </rPr>
      <t xml:space="preserve">      </t>
    </r>
    <r>
      <rPr>
        <sz val="11"/>
        <rFont val="宋体"/>
        <charset val="134"/>
      </rPr>
      <t>中医</t>
    </r>
    <r>
      <rPr>
        <sz val="11"/>
        <rFont val="Times New Roman"/>
        <charset val="134"/>
      </rPr>
      <t>(</t>
    </r>
    <r>
      <rPr>
        <sz val="11"/>
        <rFont val="宋体"/>
        <charset val="134"/>
      </rPr>
      <t>民族</t>
    </r>
    <r>
      <rPr>
        <sz val="11"/>
        <rFont val="Times New Roman"/>
        <charset val="134"/>
      </rPr>
      <t>)</t>
    </r>
    <r>
      <rPr>
        <sz val="11"/>
        <rFont val="宋体"/>
        <charset val="134"/>
      </rPr>
      <t>医院</t>
    </r>
  </si>
  <si>
    <r>
      <rPr>
        <sz val="11"/>
        <rFont val="Times New Roman"/>
        <charset val="134"/>
      </rPr>
      <t xml:space="preserve">      </t>
    </r>
    <r>
      <rPr>
        <sz val="11"/>
        <rFont val="宋体"/>
        <charset val="134"/>
      </rPr>
      <t>妇幼保健医院</t>
    </r>
  </si>
  <si>
    <r>
      <rPr>
        <sz val="11"/>
        <rFont val="Times New Roman"/>
        <charset val="134"/>
      </rPr>
      <t xml:space="preserve">      </t>
    </r>
    <r>
      <rPr>
        <sz val="11"/>
        <rFont val="宋体"/>
        <charset val="134"/>
      </rPr>
      <t>其他公立医院支出</t>
    </r>
  </si>
  <si>
    <r>
      <rPr>
        <sz val="11"/>
        <rFont val="Times New Roman"/>
        <charset val="134"/>
      </rPr>
      <t xml:space="preserve">    </t>
    </r>
    <r>
      <rPr>
        <sz val="11"/>
        <rFont val="宋体"/>
        <charset val="134"/>
      </rPr>
      <t>基层医疗卫生机构</t>
    </r>
  </si>
  <si>
    <r>
      <rPr>
        <sz val="11"/>
        <rFont val="Times New Roman"/>
        <charset val="134"/>
      </rPr>
      <t xml:space="preserve">      </t>
    </r>
    <r>
      <rPr>
        <sz val="11"/>
        <rFont val="宋体"/>
        <charset val="134"/>
      </rPr>
      <t>其他基层医疗卫生机构支出</t>
    </r>
  </si>
  <si>
    <r>
      <rPr>
        <sz val="11"/>
        <rFont val="Times New Roman"/>
        <charset val="134"/>
      </rPr>
      <t xml:space="preserve">    </t>
    </r>
    <r>
      <rPr>
        <sz val="11"/>
        <rFont val="宋体"/>
        <charset val="134"/>
      </rPr>
      <t>公共卫生</t>
    </r>
  </si>
  <si>
    <r>
      <rPr>
        <sz val="11"/>
        <rFont val="Times New Roman"/>
        <charset val="134"/>
      </rPr>
      <t xml:space="preserve">      </t>
    </r>
    <r>
      <rPr>
        <sz val="11"/>
        <rFont val="宋体"/>
        <charset val="134"/>
      </rPr>
      <t>疾病预防控制机构</t>
    </r>
  </si>
  <si>
    <r>
      <rPr>
        <sz val="11"/>
        <rFont val="Times New Roman"/>
        <charset val="134"/>
      </rPr>
      <t xml:space="preserve">      </t>
    </r>
    <r>
      <rPr>
        <sz val="11"/>
        <rFont val="宋体"/>
        <charset val="134"/>
      </rPr>
      <t>卫生监督机构</t>
    </r>
  </si>
  <si>
    <r>
      <rPr>
        <sz val="11"/>
        <rFont val="Times New Roman"/>
        <charset val="134"/>
      </rPr>
      <t xml:space="preserve">      </t>
    </r>
    <r>
      <rPr>
        <sz val="11"/>
        <rFont val="宋体"/>
        <charset val="134"/>
      </rPr>
      <t>应急救治机构</t>
    </r>
  </si>
  <si>
    <r>
      <rPr>
        <sz val="11"/>
        <rFont val="Times New Roman"/>
        <charset val="134"/>
      </rPr>
      <t xml:space="preserve">      </t>
    </r>
    <r>
      <rPr>
        <sz val="11"/>
        <rFont val="宋体"/>
        <charset val="134"/>
      </rPr>
      <t>采供血机构</t>
    </r>
  </si>
  <si>
    <r>
      <rPr>
        <sz val="11"/>
        <rFont val="Times New Roman"/>
        <charset val="134"/>
      </rPr>
      <t xml:space="preserve">      </t>
    </r>
    <r>
      <rPr>
        <sz val="11"/>
        <rFont val="宋体"/>
        <charset val="134"/>
      </rPr>
      <t>基本公共卫生服务</t>
    </r>
  </si>
  <si>
    <r>
      <rPr>
        <sz val="11"/>
        <rFont val="Times New Roman"/>
        <charset val="134"/>
      </rPr>
      <t xml:space="preserve">      </t>
    </r>
    <r>
      <rPr>
        <sz val="11"/>
        <rFont val="宋体"/>
        <charset val="134"/>
      </rPr>
      <t>重大公共卫生服务</t>
    </r>
  </si>
  <si>
    <r>
      <rPr>
        <sz val="11"/>
        <rFont val="Times New Roman"/>
        <charset val="134"/>
      </rPr>
      <t xml:space="preserve">      </t>
    </r>
    <r>
      <rPr>
        <sz val="11"/>
        <rFont val="宋体"/>
        <charset val="134"/>
      </rPr>
      <t>突发公共卫生事件应急处理</t>
    </r>
  </si>
  <si>
    <r>
      <rPr>
        <sz val="11"/>
        <rFont val="Times New Roman"/>
        <charset val="134"/>
      </rPr>
      <t xml:space="preserve">      </t>
    </r>
    <r>
      <rPr>
        <sz val="11"/>
        <rFont val="宋体"/>
        <charset val="134"/>
      </rPr>
      <t>其他公共卫生支出</t>
    </r>
  </si>
  <si>
    <r>
      <rPr>
        <sz val="11"/>
        <rFont val="Times New Roman"/>
        <charset val="134"/>
      </rPr>
      <t xml:space="preserve">    </t>
    </r>
    <r>
      <rPr>
        <sz val="11"/>
        <rFont val="宋体"/>
        <charset val="134"/>
      </rPr>
      <t>中医药</t>
    </r>
  </si>
  <si>
    <r>
      <rPr>
        <sz val="11"/>
        <rFont val="Times New Roman"/>
        <charset val="134"/>
      </rPr>
      <t xml:space="preserve">      </t>
    </r>
    <r>
      <rPr>
        <sz val="11"/>
        <rFont val="宋体"/>
        <charset val="134"/>
      </rPr>
      <t>中医</t>
    </r>
    <r>
      <rPr>
        <sz val="11"/>
        <rFont val="Times New Roman"/>
        <charset val="134"/>
      </rPr>
      <t>(</t>
    </r>
    <r>
      <rPr>
        <sz val="11"/>
        <rFont val="宋体"/>
        <charset val="134"/>
      </rPr>
      <t>民族医</t>
    </r>
    <r>
      <rPr>
        <sz val="11"/>
        <rFont val="Times New Roman"/>
        <charset val="134"/>
      </rPr>
      <t>)</t>
    </r>
    <r>
      <rPr>
        <sz val="11"/>
        <rFont val="宋体"/>
        <charset val="134"/>
      </rPr>
      <t>药专项</t>
    </r>
  </si>
  <si>
    <r>
      <rPr>
        <sz val="11"/>
        <rFont val="Times New Roman"/>
        <charset val="134"/>
      </rPr>
      <t xml:space="preserve">      </t>
    </r>
    <r>
      <rPr>
        <sz val="11"/>
        <rFont val="宋体"/>
        <charset val="134"/>
      </rPr>
      <t>其他中医药支出</t>
    </r>
  </si>
  <si>
    <r>
      <rPr>
        <sz val="11"/>
        <rFont val="Times New Roman"/>
        <charset val="134"/>
      </rPr>
      <t xml:space="preserve">    </t>
    </r>
    <r>
      <rPr>
        <sz val="11"/>
        <rFont val="宋体"/>
        <charset val="134"/>
      </rPr>
      <t>计划生育事务</t>
    </r>
  </si>
  <si>
    <r>
      <rPr>
        <sz val="11"/>
        <rFont val="Times New Roman"/>
        <charset val="134"/>
      </rPr>
      <t xml:space="preserve">      </t>
    </r>
    <r>
      <rPr>
        <sz val="11"/>
        <rFont val="宋体"/>
        <charset val="134"/>
      </rPr>
      <t>计划生育机构</t>
    </r>
  </si>
  <si>
    <r>
      <rPr>
        <sz val="11"/>
        <rFont val="Times New Roman"/>
        <charset val="134"/>
      </rPr>
      <t xml:space="preserve">      </t>
    </r>
    <r>
      <rPr>
        <sz val="11"/>
        <rFont val="宋体"/>
        <charset val="134"/>
      </rPr>
      <t>计划生育服务</t>
    </r>
  </si>
  <si>
    <r>
      <rPr>
        <sz val="11"/>
        <rFont val="Times New Roman"/>
        <charset val="134"/>
      </rPr>
      <t xml:space="preserve">      </t>
    </r>
    <r>
      <rPr>
        <sz val="11"/>
        <rFont val="宋体"/>
        <charset val="134"/>
      </rPr>
      <t>其他计划生育事务支出</t>
    </r>
  </si>
  <si>
    <r>
      <rPr>
        <sz val="11"/>
        <rFont val="Times New Roman"/>
        <charset val="134"/>
      </rPr>
      <t xml:space="preserve">    </t>
    </r>
    <r>
      <rPr>
        <sz val="11"/>
        <rFont val="宋体"/>
        <charset val="134"/>
      </rPr>
      <t>行政事业单位医疗</t>
    </r>
  </si>
  <si>
    <r>
      <rPr>
        <sz val="11"/>
        <rFont val="Times New Roman"/>
        <charset val="134"/>
      </rPr>
      <t xml:space="preserve">      </t>
    </r>
    <r>
      <rPr>
        <sz val="11"/>
        <rFont val="宋体"/>
        <charset val="134"/>
      </rPr>
      <t>行政单位医疗</t>
    </r>
  </si>
  <si>
    <r>
      <rPr>
        <sz val="11"/>
        <rFont val="Times New Roman"/>
        <charset val="134"/>
      </rPr>
      <t xml:space="preserve">      </t>
    </r>
    <r>
      <rPr>
        <sz val="11"/>
        <rFont val="宋体"/>
        <charset val="134"/>
      </rPr>
      <t>事业单位医疗</t>
    </r>
  </si>
  <si>
    <r>
      <rPr>
        <sz val="11"/>
        <rFont val="Times New Roman"/>
        <charset val="134"/>
      </rPr>
      <t xml:space="preserve">      </t>
    </r>
    <r>
      <rPr>
        <sz val="11"/>
        <rFont val="宋体"/>
        <charset val="134"/>
      </rPr>
      <t>公务员医疗补助</t>
    </r>
  </si>
  <si>
    <r>
      <rPr>
        <sz val="11"/>
        <rFont val="Times New Roman"/>
        <charset val="134"/>
      </rPr>
      <t xml:space="preserve">      </t>
    </r>
    <r>
      <rPr>
        <sz val="11"/>
        <rFont val="宋体"/>
        <charset val="134"/>
      </rPr>
      <t>其他行政事业单位医疗支出</t>
    </r>
  </si>
  <si>
    <r>
      <rPr>
        <sz val="11"/>
        <rFont val="Times New Roman"/>
        <charset val="134"/>
      </rPr>
      <t xml:space="preserve">    </t>
    </r>
    <r>
      <rPr>
        <sz val="11"/>
        <rFont val="宋体"/>
        <charset val="134"/>
      </rPr>
      <t>财政对基本医疗保险基金的补助</t>
    </r>
  </si>
  <si>
    <r>
      <rPr>
        <sz val="11"/>
        <rFont val="Times New Roman"/>
        <charset val="134"/>
      </rPr>
      <t xml:space="preserve">      </t>
    </r>
    <r>
      <rPr>
        <sz val="11"/>
        <rFont val="宋体"/>
        <charset val="134"/>
      </rPr>
      <t>财政对城乡居民基本医疗保险基金的补助</t>
    </r>
  </si>
  <si>
    <r>
      <rPr>
        <sz val="11"/>
        <rFont val="Times New Roman"/>
        <charset val="134"/>
      </rPr>
      <t xml:space="preserve">    </t>
    </r>
    <r>
      <rPr>
        <sz val="11"/>
        <rFont val="宋体"/>
        <charset val="134"/>
      </rPr>
      <t>医疗救助</t>
    </r>
  </si>
  <si>
    <r>
      <rPr>
        <sz val="11"/>
        <rFont val="Times New Roman"/>
        <charset val="134"/>
      </rPr>
      <t xml:space="preserve">      </t>
    </r>
    <r>
      <rPr>
        <sz val="11"/>
        <rFont val="宋体"/>
        <charset val="134"/>
      </rPr>
      <t>疾病应急救助</t>
    </r>
  </si>
  <si>
    <r>
      <rPr>
        <sz val="11"/>
        <rFont val="Times New Roman"/>
        <charset val="134"/>
      </rPr>
      <t xml:space="preserve">      </t>
    </r>
    <r>
      <rPr>
        <sz val="11"/>
        <rFont val="宋体"/>
        <charset val="134"/>
      </rPr>
      <t>其他医疗救助支出</t>
    </r>
  </si>
  <si>
    <r>
      <rPr>
        <sz val="11"/>
        <rFont val="Times New Roman"/>
        <charset val="134"/>
      </rPr>
      <t xml:space="preserve">    </t>
    </r>
    <r>
      <rPr>
        <sz val="11"/>
        <rFont val="宋体"/>
        <charset val="134"/>
      </rPr>
      <t>医疗保障管理事务</t>
    </r>
  </si>
  <si>
    <r>
      <rPr>
        <sz val="11"/>
        <rFont val="Times New Roman"/>
        <charset val="134"/>
      </rPr>
      <t xml:space="preserve">      </t>
    </r>
    <r>
      <rPr>
        <sz val="11"/>
        <rFont val="宋体"/>
        <charset val="134"/>
      </rPr>
      <t>医疗保障政策管理</t>
    </r>
  </si>
  <si>
    <r>
      <rPr>
        <sz val="11"/>
        <rFont val="Times New Roman"/>
        <charset val="134"/>
      </rPr>
      <t xml:space="preserve">      </t>
    </r>
    <r>
      <rPr>
        <sz val="11"/>
        <rFont val="宋体"/>
        <charset val="134"/>
      </rPr>
      <t>医疗保障经办事务</t>
    </r>
  </si>
  <si>
    <r>
      <rPr>
        <sz val="11"/>
        <rFont val="Times New Roman"/>
        <charset val="134"/>
      </rPr>
      <t xml:space="preserve">      </t>
    </r>
    <r>
      <rPr>
        <sz val="11"/>
        <rFont val="宋体"/>
        <charset val="134"/>
      </rPr>
      <t>其他医疗保障管理事务支出</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</si>
  <si>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</si>
  <si>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老龄卫生健康事务</t>
    </r>
  </si>
  <si>
    <r>
      <rPr>
        <sz val="11"/>
        <rFont val="Times New Roman"/>
        <charset val="134"/>
      </rPr>
      <t xml:space="preserve">    </t>
    </r>
    <r>
      <rPr>
        <sz val="11"/>
        <rFont val="宋体"/>
        <charset val="134"/>
      </rPr>
      <t>其他卫生健康支出</t>
    </r>
  </si>
  <si>
    <r>
      <rPr>
        <sz val="11"/>
        <rFont val="Times New Roman"/>
        <charset val="134"/>
      </rPr>
      <t xml:space="preserve">      </t>
    </r>
    <r>
      <rPr>
        <sz val="11"/>
        <rFont val="宋体"/>
        <charset val="134"/>
      </rPr>
      <t>其他卫生健康支出</t>
    </r>
  </si>
  <si>
    <r>
      <rPr>
        <sz val="11"/>
        <rFont val="Times New Roman"/>
        <charset val="134"/>
      </rPr>
      <t xml:space="preserve">  </t>
    </r>
    <r>
      <rPr>
        <sz val="11"/>
        <rFont val="宋体"/>
        <charset val="134"/>
      </rPr>
      <t>节能环保支出</t>
    </r>
  </si>
  <si>
    <r>
      <rPr>
        <sz val="11"/>
        <rFont val="Times New Roman"/>
        <charset val="134"/>
      </rPr>
      <t xml:space="preserve">    </t>
    </r>
    <r>
      <rPr>
        <sz val="11"/>
        <rFont val="宋体"/>
        <charset val="134"/>
      </rPr>
      <t>环境保护管理事务</t>
    </r>
  </si>
  <si>
    <r>
      <rPr>
        <sz val="11"/>
        <rFont val="Times New Roman"/>
        <charset val="134"/>
      </rPr>
      <t xml:space="preserve">      </t>
    </r>
    <r>
      <rPr>
        <sz val="11"/>
        <rFont val="宋体"/>
        <charset val="134"/>
      </rPr>
      <t>其他环境保护管理事务支出</t>
    </r>
  </si>
  <si>
    <r>
      <rPr>
        <sz val="11"/>
        <rFont val="Times New Roman"/>
        <charset val="134"/>
      </rPr>
      <t xml:space="preserve">    </t>
    </r>
    <r>
      <rPr>
        <sz val="11"/>
        <rFont val="宋体"/>
        <charset val="134"/>
      </rPr>
      <t>环境监测与监察</t>
    </r>
  </si>
  <si>
    <r>
      <rPr>
        <sz val="11"/>
        <rFont val="Times New Roman"/>
        <charset val="134"/>
      </rPr>
      <t xml:space="preserve">      </t>
    </r>
    <r>
      <rPr>
        <sz val="11"/>
        <rFont val="宋体"/>
        <charset val="134"/>
      </rPr>
      <t>其他环境监测与监察支出</t>
    </r>
  </si>
  <si>
    <r>
      <rPr>
        <sz val="11"/>
        <rFont val="Times New Roman"/>
        <charset val="134"/>
      </rPr>
      <t xml:space="preserve">    </t>
    </r>
    <r>
      <rPr>
        <sz val="11"/>
        <rFont val="宋体"/>
        <charset val="134"/>
      </rPr>
      <t>污染防治</t>
    </r>
  </si>
  <si>
    <r>
      <rPr>
        <sz val="11"/>
        <rFont val="Times New Roman"/>
        <charset val="134"/>
      </rPr>
      <t xml:space="preserve">      </t>
    </r>
    <r>
      <rPr>
        <sz val="11"/>
        <rFont val="宋体"/>
        <charset val="134"/>
      </rPr>
      <t>大气</t>
    </r>
  </si>
  <si>
    <r>
      <rPr>
        <sz val="11"/>
        <rFont val="Times New Roman"/>
        <charset val="134"/>
      </rPr>
      <t xml:space="preserve">      </t>
    </r>
    <r>
      <rPr>
        <sz val="11"/>
        <rFont val="宋体"/>
        <charset val="134"/>
      </rPr>
      <t>水体</t>
    </r>
  </si>
  <si>
    <r>
      <rPr>
        <sz val="11"/>
        <rFont val="Times New Roman"/>
        <charset val="134"/>
      </rPr>
      <t xml:space="preserve">      </t>
    </r>
    <r>
      <rPr>
        <sz val="11"/>
        <rFont val="宋体"/>
        <charset val="134"/>
      </rPr>
      <t>其他污染防治支出</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</si>
  <si>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</si>
  <si>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能源节约利用</t>
    </r>
  </si>
  <si>
    <r>
      <rPr>
        <sz val="11"/>
        <rFont val="Times New Roman"/>
        <charset val="134"/>
      </rPr>
      <t xml:space="preserve">    </t>
    </r>
    <r>
      <rPr>
        <sz val="11"/>
        <rFont val="宋体"/>
        <charset val="134"/>
      </rPr>
      <t>污染减排</t>
    </r>
  </si>
  <si>
    <r>
      <rPr>
        <sz val="11"/>
        <rFont val="Times New Roman"/>
        <charset val="134"/>
      </rPr>
      <t xml:space="preserve">      </t>
    </r>
    <r>
      <rPr>
        <sz val="11"/>
        <rFont val="宋体"/>
        <charset val="134"/>
      </rPr>
      <t>减排专项支出</t>
    </r>
  </si>
  <si>
    <r>
      <rPr>
        <sz val="11"/>
        <rFont val="Times New Roman"/>
        <charset val="134"/>
      </rPr>
      <t xml:space="preserve">    </t>
    </r>
    <r>
      <rPr>
        <sz val="11"/>
        <rFont val="宋体"/>
        <charset val="134"/>
      </rPr>
      <t>能源管理事务</t>
    </r>
  </si>
  <si>
    <r>
      <rPr>
        <sz val="11"/>
        <rFont val="Times New Roman"/>
        <charset val="134"/>
      </rPr>
      <t xml:space="preserve">      </t>
    </r>
    <r>
      <rPr>
        <sz val="11"/>
        <rFont val="宋体"/>
        <charset val="134"/>
      </rPr>
      <t>能源行业管理</t>
    </r>
  </si>
  <si>
    <r>
      <rPr>
        <sz val="11"/>
        <rFont val="Times New Roman"/>
        <charset val="134"/>
      </rPr>
      <t xml:space="preserve">    </t>
    </r>
    <r>
      <rPr>
        <sz val="11"/>
        <rFont val="宋体"/>
        <charset val="134"/>
      </rPr>
      <t>其他节能环保支出</t>
    </r>
  </si>
  <si>
    <r>
      <rPr>
        <sz val="11"/>
        <rFont val="Times New Roman"/>
        <charset val="134"/>
      </rPr>
      <t xml:space="preserve">      </t>
    </r>
    <r>
      <rPr>
        <sz val="11"/>
        <rFont val="宋体"/>
        <charset val="134"/>
      </rPr>
      <t>其他节能环保支出</t>
    </r>
  </si>
  <si>
    <r>
      <rPr>
        <sz val="11"/>
        <rFont val="Times New Roman"/>
        <charset val="134"/>
      </rPr>
      <t xml:space="preserve">  </t>
    </r>
    <r>
      <rPr>
        <sz val="11"/>
        <rFont val="宋体"/>
        <charset val="134"/>
      </rPr>
      <t>城乡社区支出</t>
    </r>
  </si>
  <si>
    <r>
      <rPr>
        <sz val="11"/>
        <rFont val="Times New Roman"/>
        <charset val="134"/>
      </rPr>
      <t xml:space="preserve">    </t>
    </r>
    <r>
      <rPr>
        <sz val="11"/>
        <rFont val="宋体"/>
        <charset val="134"/>
      </rPr>
      <t>城乡社区管理事务</t>
    </r>
  </si>
  <si>
    <r>
      <rPr>
        <sz val="11"/>
        <rFont val="Times New Roman"/>
        <charset val="134"/>
      </rPr>
      <t xml:space="preserve">      </t>
    </r>
    <r>
      <rPr>
        <sz val="11"/>
        <rFont val="宋体"/>
        <charset val="134"/>
      </rPr>
      <t>城管执法</t>
    </r>
  </si>
  <si>
    <r>
      <rPr>
        <sz val="11"/>
        <rFont val="Times New Roman"/>
        <charset val="134"/>
      </rPr>
      <t xml:space="preserve">      </t>
    </r>
    <r>
      <rPr>
        <sz val="11"/>
        <rFont val="宋体"/>
        <charset val="134"/>
      </rPr>
      <t>住宅建设与房地产市场监管</t>
    </r>
  </si>
  <si>
    <r>
      <rPr>
        <sz val="11"/>
        <rFont val="Times New Roman"/>
        <charset val="134"/>
      </rPr>
      <t xml:space="preserve">      </t>
    </r>
    <r>
      <rPr>
        <sz val="11"/>
        <rFont val="宋体"/>
        <charset val="134"/>
      </rPr>
      <t>其他城乡社区管理事务支出</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</si>
  <si>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</si>
  <si>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城乡社区规划与管理</t>
    </r>
  </si>
  <si>
    <r>
      <rPr>
        <sz val="11"/>
        <rFont val="Times New Roman"/>
        <charset val="134"/>
      </rPr>
      <t xml:space="preserve">    </t>
    </r>
    <r>
      <rPr>
        <sz val="11"/>
        <rFont val="宋体"/>
        <charset val="134"/>
      </rPr>
      <t>城乡社区公共设施</t>
    </r>
  </si>
  <si>
    <r>
      <rPr>
        <sz val="11"/>
        <rFont val="Times New Roman"/>
        <charset val="134"/>
      </rPr>
      <t xml:space="preserve">      </t>
    </r>
    <r>
      <rPr>
        <sz val="11"/>
        <rFont val="宋体"/>
        <charset val="134"/>
      </rPr>
      <t>小城镇基础设施建设</t>
    </r>
  </si>
  <si>
    <r>
      <rPr>
        <sz val="11"/>
        <rFont val="Times New Roman"/>
        <charset val="134"/>
      </rPr>
      <t xml:space="preserve">      </t>
    </r>
    <r>
      <rPr>
        <sz val="11"/>
        <rFont val="宋体"/>
        <charset val="134"/>
      </rPr>
      <t>其他城乡社区公共设施支出</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</si>
  <si>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</si>
  <si>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城乡社区环境卫生</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</si>
  <si>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</si>
  <si>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建设市场管理与监督</t>
    </r>
  </si>
  <si>
    <r>
      <rPr>
        <sz val="11"/>
        <rFont val="Times New Roman"/>
        <charset val="134"/>
      </rPr>
      <t xml:space="preserve">    </t>
    </r>
    <r>
      <rPr>
        <sz val="11"/>
        <rFont val="宋体"/>
        <charset val="134"/>
      </rPr>
      <t>其他城乡社区支出</t>
    </r>
  </si>
  <si>
    <r>
      <rPr>
        <sz val="11"/>
        <rFont val="Times New Roman"/>
        <charset val="134"/>
      </rPr>
      <t xml:space="preserve">      </t>
    </r>
    <r>
      <rPr>
        <sz val="11"/>
        <rFont val="宋体"/>
        <charset val="134"/>
      </rPr>
      <t>其他城乡社区支出</t>
    </r>
  </si>
  <si>
    <r>
      <rPr>
        <sz val="11"/>
        <rFont val="Times New Roman"/>
        <charset val="134"/>
      </rPr>
      <t xml:space="preserve">  </t>
    </r>
    <r>
      <rPr>
        <sz val="11"/>
        <rFont val="宋体"/>
        <charset val="134"/>
      </rPr>
      <t>农林水支出</t>
    </r>
  </si>
  <si>
    <r>
      <rPr>
        <sz val="11"/>
        <rFont val="Times New Roman"/>
        <charset val="134"/>
      </rPr>
      <t xml:space="preserve">    </t>
    </r>
    <r>
      <rPr>
        <sz val="11"/>
        <rFont val="宋体"/>
        <charset val="134"/>
      </rPr>
      <t>农业农村</t>
    </r>
  </si>
  <si>
    <r>
      <rPr>
        <sz val="11"/>
        <rFont val="Times New Roman"/>
        <charset val="134"/>
      </rPr>
      <t xml:space="preserve">      </t>
    </r>
    <r>
      <rPr>
        <sz val="11"/>
        <rFont val="宋体"/>
        <charset val="134"/>
      </rPr>
      <t>科技转化与推广服务</t>
    </r>
  </si>
  <si>
    <r>
      <rPr>
        <sz val="11"/>
        <rFont val="Times New Roman"/>
        <charset val="134"/>
      </rPr>
      <t xml:space="preserve">      </t>
    </r>
    <r>
      <rPr>
        <sz val="11"/>
        <rFont val="宋体"/>
        <charset val="134"/>
      </rPr>
      <t>病虫害控制</t>
    </r>
  </si>
  <si>
    <r>
      <rPr>
        <sz val="11"/>
        <rFont val="Times New Roman"/>
        <charset val="134"/>
      </rPr>
      <t xml:space="preserve">      </t>
    </r>
    <r>
      <rPr>
        <sz val="11"/>
        <rFont val="宋体"/>
        <charset val="134"/>
      </rPr>
      <t>农产品质量安全</t>
    </r>
  </si>
  <si>
    <r>
      <rPr>
        <sz val="11"/>
        <rFont val="Times New Roman"/>
        <charset val="134"/>
      </rPr>
      <t xml:space="preserve">      </t>
    </r>
    <r>
      <rPr>
        <sz val="11"/>
        <rFont val="宋体"/>
        <charset val="134"/>
      </rPr>
      <t>执法监管</t>
    </r>
  </si>
  <si>
    <r>
      <rPr>
        <sz val="11"/>
        <rFont val="Times New Roman"/>
        <charset val="134"/>
      </rPr>
      <t xml:space="preserve">      </t>
    </r>
    <r>
      <rPr>
        <sz val="11"/>
        <rFont val="宋体"/>
        <charset val="134"/>
      </rPr>
      <t>行业业务管理</t>
    </r>
  </si>
  <si>
    <r>
      <rPr>
        <sz val="11"/>
        <rFont val="Times New Roman"/>
        <charset val="134"/>
      </rPr>
      <t xml:space="preserve">      </t>
    </r>
    <r>
      <rPr>
        <sz val="11"/>
        <rFont val="宋体"/>
        <charset val="134"/>
      </rPr>
      <t>防灾救灾</t>
    </r>
  </si>
  <si>
    <r>
      <rPr>
        <sz val="11"/>
        <rFont val="Times New Roman"/>
        <charset val="134"/>
      </rPr>
      <t xml:space="preserve">      </t>
    </r>
    <r>
      <rPr>
        <sz val="11"/>
        <rFont val="宋体"/>
        <charset val="134"/>
      </rPr>
      <t>农业生产发展</t>
    </r>
  </si>
  <si>
    <r>
      <rPr>
        <sz val="11"/>
        <rFont val="Times New Roman"/>
        <charset val="134"/>
      </rPr>
      <t xml:space="preserve">      </t>
    </r>
    <r>
      <rPr>
        <sz val="11"/>
        <rFont val="宋体"/>
        <charset val="134"/>
      </rPr>
      <t>农产品加工与促销</t>
    </r>
  </si>
  <si>
    <r>
      <rPr>
        <sz val="11"/>
        <rFont val="Times New Roman"/>
        <charset val="134"/>
      </rPr>
      <t xml:space="preserve">      </t>
    </r>
    <r>
      <rPr>
        <sz val="11"/>
        <rFont val="宋体"/>
        <charset val="134"/>
      </rPr>
      <t>渔业发展</t>
    </r>
  </si>
  <si>
    <r>
      <rPr>
        <sz val="11"/>
        <rFont val="Times New Roman"/>
        <charset val="134"/>
      </rPr>
      <t xml:space="preserve">      </t>
    </r>
    <r>
      <rPr>
        <sz val="11"/>
        <rFont val="宋体"/>
        <charset val="134"/>
      </rPr>
      <t>其他农业农村支出</t>
    </r>
  </si>
  <si>
    <r>
      <rPr>
        <sz val="11"/>
        <rFont val="Times New Roman"/>
        <charset val="134"/>
      </rPr>
      <t xml:space="preserve">    </t>
    </r>
    <r>
      <rPr>
        <sz val="11"/>
        <rFont val="宋体"/>
        <charset val="134"/>
      </rPr>
      <t>林业和草原</t>
    </r>
  </si>
  <si>
    <r>
      <rPr>
        <sz val="11"/>
        <rFont val="Times New Roman"/>
        <charset val="134"/>
      </rPr>
      <t xml:space="preserve">      </t>
    </r>
    <r>
      <rPr>
        <sz val="11"/>
        <rFont val="宋体"/>
        <charset val="134"/>
      </rPr>
      <t>事业机构</t>
    </r>
  </si>
  <si>
    <r>
      <rPr>
        <sz val="11"/>
        <rFont val="Times New Roman"/>
        <charset val="134"/>
      </rPr>
      <t xml:space="preserve">      </t>
    </r>
    <r>
      <rPr>
        <sz val="11"/>
        <rFont val="宋体"/>
        <charset val="134"/>
      </rPr>
      <t>森林资源培育</t>
    </r>
  </si>
  <si>
    <r>
      <rPr>
        <sz val="11"/>
        <rFont val="Times New Roman"/>
        <charset val="134"/>
      </rPr>
      <t xml:space="preserve">      </t>
    </r>
    <r>
      <rPr>
        <sz val="11"/>
        <rFont val="宋体"/>
        <charset val="134"/>
      </rPr>
      <t>技术推广与转化</t>
    </r>
  </si>
  <si>
    <r>
      <rPr>
        <sz val="11"/>
        <rFont val="Times New Roman"/>
        <charset val="134"/>
      </rPr>
      <t xml:space="preserve">      </t>
    </r>
    <r>
      <rPr>
        <sz val="11"/>
        <rFont val="宋体"/>
        <charset val="134"/>
      </rPr>
      <t>森林资源管理</t>
    </r>
  </si>
  <si>
    <r>
      <rPr>
        <sz val="11"/>
        <rFont val="Times New Roman"/>
        <charset val="134"/>
      </rPr>
      <t xml:space="preserve">      </t>
    </r>
    <r>
      <rPr>
        <sz val="11"/>
        <rFont val="宋体"/>
        <charset val="134"/>
      </rPr>
      <t>森林生态效益补偿</t>
    </r>
  </si>
  <si>
    <r>
      <rPr>
        <sz val="11"/>
        <rFont val="Times New Roman"/>
        <charset val="134"/>
      </rPr>
      <t xml:space="preserve">      </t>
    </r>
    <r>
      <rPr>
        <sz val="11"/>
        <rFont val="宋体"/>
        <charset val="134"/>
      </rPr>
      <t>动植物保护</t>
    </r>
  </si>
  <si>
    <r>
      <rPr>
        <sz val="11"/>
        <rFont val="Times New Roman"/>
        <charset val="134"/>
      </rPr>
      <t xml:space="preserve">      </t>
    </r>
    <r>
      <rPr>
        <sz val="11"/>
        <rFont val="宋体"/>
        <charset val="134"/>
      </rPr>
      <t>林业草原防灾减灾</t>
    </r>
  </si>
  <si>
    <r>
      <rPr>
        <sz val="11"/>
        <rFont val="Times New Roman"/>
        <charset val="134"/>
      </rPr>
      <t xml:space="preserve">      </t>
    </r>
    <r>
      <rPr>
        <sz val="11"/>
        <rFont val="宋体"/>
        <charset val="134"/>
      </rPr>
      <t>其他林业和草原支出</t>
    </r>
  </si>
  <si>
    <r>
      <rPr>
        <sz val="11"/>
        <rFont val="Times New Roman"/>
        <charset val="134"/>
      </rPr>
      <t xml:space="preserve">    </t>
    </r>
    <r>
      <rPr>
        <sz val="11"/>
        <rFont val="宋体"/>
        <charset val="134"/>
      </rPr>
      <t>水利</t>
    </r>
  </si>
  <si>
    <r>
      <rPr>
        <sz val="11"/>
        <rFont val="Times New Roman"/>
        <charset val="134"/>
      </rPr>
      <t xml:space="preserve">      </t>
    </r>
    <r>
      <rPr>
        <sz val="11"/>
        <rFont val="宋体"/>
        <charset val="134"/>
      </rPr>
      <t>水利行业业务管理</t>
    </r>
  </si>
  <si>
    <r>
      <rPr>
        <sz val="11"/>
        <rFont val="Times New Roman"/>
        <charset val="134"/>
      </rPr>
      <t xml:space="preserve">      </t>
    </r>
    <r>
      <rPr>
        <sz val="11"/>
        <rFont val="宋体"/>
        <charset val="134"/>
      </rPr>
      <t>水利工程建设</t>
    </r>
  </si>
  <si>
    <r>
      <rPr>
        <sz val="11"/>
        <rFont val="Times New Roman"/>
        <charset val="134"/>
      </rPr>
      <t xml:space="preserve">      </t>
    </r>
    <r>
      <rPr>
        <sz val="11"/>
        <rFont val="宋体"/>
        <charset val="134"/>
      </rPr>
      <t>水利工程运行与维护</t>
    </r>
  </si>
  <si>
    <r>
      <rPr>
        <sz val="11"/>
        <rFont val="Times New Roman"/>
        <charset val="134"/>
      </rPr>
      <t xml:space="preserve">      </t>
    </r>
    <r>
      <rPr>
        <sz val="11"/>
        <rFont val="宋体"/>
        <charset val="134"/>
      </rPr>
      <t>水利执法监督</t>
    </r>
  </si>
  <si>
    <r>
      <rPr>
        <sz val="11"/>
        <rFont val="Times New Roman"/>
        <charset val="134"/>
      </rPr>
      <t xml:space="preserve">      </t>
    </r>
    <r>
      <rPr>
        <sz val="11"/>
        <rFont val="宋体"/>
        <charset val="134"/>
      </rPr>
      <t>水土保持</t>
    </r>
  </si>
  <si>
    <r>
      <rPr>
        <sz val="11"/>
        <rFont val="Times New Roman"/>
        <charset val="134"/>
      </rPr>
      <t xml:space="preserve">      </t>
    </r>
    <r>
      <rPr>
        <sz val="11"/>
        <rFont val="宋体"/>
        <charset val="134"/>
      </rPr>
      <t>水资源节约管理与保护</t>
    </r>
  </si>
  <si>
    <r>
      <rPr>
        <sz val="11"/>
        <rFont val="Times New Roman"/>
        <charset val="134"/>
      </rPr>
      <t xml:space="preserve">      </t>
    </r>
    <r>
      <rPr>
        <sz val="11"/>
        <rFont val="宋体"/>
        <charset val="134"/>
      </rPr>
      <t>水文测报</t>
    </r>
  </si>
  <si>
    <r>
      <rPr>
        <sz val="11"/>
        <rFont val="Times New Roman"/>
        <charset val="134"/>
      </rPr>
      <t xml:space="preserve">      </t>
    </r>
    <r>
      <rPr>
        <sz val="11"/>
        <rFont val="宋体"/>
        <charset val="134"/>
      </rPr>
      <t>防汛</t>
    </r>
  </si>
  <si>
    <r>
      <rPr>
        <sz val="11"/>
        <rFont val="Times New Roman"/>
        <charset val="134"/>
      </rPr>
      <t xml:space="preserve">      </t>
    </r>
    <r>
      <rPr>
        <sz val="11"/>
        <rFont val="宋体"/>
        <charset val="134"/>
      </rPr>
      <t>农村水利</t>
    </r>
  </si>
  <si>
    <r>
      <rPr>
        <sz val="11"/>
        <rFont val="Times New Roman"/>
        <charset val="134"/>
      </rPr>
      <t xml:space="preserve">      </t>
    </r>
    <r>
      <rPr>
        <sz val="11"/>
        <rFont val="宋体"/>
        <charset val="134"/>
      </rPr>
      <t>水利技术推广</t>
    </r>
  </si>
  <si>
    <r>
      <rPr>
        <sz val="11"/>
        <rFont val="Times New Roman"/>
        <charset val="134"/>
      </rPr>
      <t xml:space="preserve">      </t>
    </r>
    <r>
      <rPr>
        <sz val="11"/>
        <rFont val="宋体"/>
        <charset val="134"/>
      </rPr>
      <t>大中型水库移民后期扶持专项支出</t>
    </r>
  </si>
  <si>
    <r>
      <rPr>
        <sz val="11"/>
        <rFont val="Times New Roman"/>
        <charset val="134"/>
      </rPr>
      <t xml:space="preserve">      </t>
    </r>
    <r>
      <rPr>
        <sz val="11"/>
        <rFont val="宋体"/>
        <charset val="134"/>
      </rPr>
      <t>信息管理</t>
    </r>
  </si>
  <si>
    <r>
      <rPr>
        <sz val="11"/>
        <rFont val="Times New Roman"/>
        <charset val="134"/>
      </rPr>
      <t xml:space="preserve">      </t>
    </r>
    <r>
      <rPr>
        <sz val="11"/>
        <rFont val="宋体"/>
        <charset val="134"/>
      </rPr>
      <t>水利建设征地及移民支出</t>
    </r>
  </si>
  <si>
    <r>
      <rPr>
        <sz val="11"/>
        <rFont val="Times New Roman"/>
        <charset val="134"/>
      </rPr>
      <t xml:space="preserve">      </t>
    </r>
    <r>
      <rPr>
        <sz val="11"/>
        <rFont val="宋体"/>
        <charset val="134"/>
      </rPr>
      <t>其他水利支出</t>
    </r>
  </si>
  <si>
    <r>
      <rPr>
        <sz val="11"/>
        <rFont val="Times New Roman"/>
        <charset val="134"/>
      </rPr>
      <t xml:space="preserve">    </t>
    </r>
    <r>
      <rPr>
        <sz val="11"/>
        <rFont val="宋体"/>
        <charset val="134"/>
      </rPr>
      <t>巩固脱贫衔接乡村振兴</t>
    </r>
  </si>
  <si>
    <r>
      <rPr>
        <sz val="11"/>
        <rFont val="Times New Roman"/>
        <charset val="134"/>
      </rPr>
      <t xml:space="preserve">      </t>
    </r>
    <r>
      <rPr>
        <sz val="11"/>
        <rFont val="宋体"/>
        <charset val="134"/>
      </rPr>
      <t>农村基础设施建设</t>
    </r>
  </si>
  <si>
    <r>
      <rPr>
        <sz val="11"/>
        <rFont val="Times New Roman"/>
        <charset val="134"/>
      </rPr>
      <t xml:space="preserve">      </t>
    </r>
    <r>
      <rPr>
        <sz val="11"/>
        <rFont val="宋体"/>
        <charset val="134"/>
      </rPr>
      <t>生产发展</t>
    </r>
  </si>
  <si>
    <r>
      <rPr>
        <sz val="11"/>
        <rFont val="Times New Roman"/>
        <charset val="134"/>
      </rPr>
      <t xml:space="preserve">      </t>
    </r>
    <r>
      <rPr>
        <sz val="11"/>
        <rFont val="宋体"/>
        <charset val="134"/>
      </rPr>
      <t>其他巩固脱贫衔接乡村振兴支出</t>
    </r>
  </si>
  <si>
    <r>
      <rPr>
        <sz val="11"/>
        <rFont val="Times New Roman"/>
        <charset val="134"/>
      </rPr>
      <t xml:space="preserve">    </t>
    </r>
    <r>
      <rPr>
        <sz val="11"/>
        <rFont val="宋体"/>
        <charset val="134"/>
      </rPr>
      <t>农村综合改革</t>
    </r>
  </si>
  <si>
    <r>
      <rPr>
        <sz val="11"/>
        <rFont val="Times New Roman"/>
        <charset val="134"/>
      </rPr>
      <t xml:space="preserve">      </t>
    </r>
    <r>
      <rPr>
        <sz val="11"/>
        <rFont val="宋体"/>
        <charset val="134"/>
      </rPr>
      <t>其他农村综合改革支出</t>
    </r>
  </si>
  <si>
    <r>
      <rPr>
        <sz val="11"/>
        <rFont val="Times New Roman"/>
        <charset val="134"/>
      </rPr>
      <t xml:space="preserve">    </t>
    </r>
    <r>
      <rPr>
        <sz val="11"/>
        <rFont val="宋体"/>
        <charset val="134"/>
      </rPr>
      <t>普惠金融发展支出</t>
    </r>
  </si>
  <si>
    <r>
      <rPr>
        <sz val="11"/>
        <rFont val="Times New Roman"/>
        <charset val="134"/>
      </rPr>
      <t xml:space="preserve">      </t>
    </r>
    <r>
      <rPr>
        <sz val="11"/>
        <rFont val="宋体"/>
        <charset val="134"/>
      </rPr>
      <t>创业担保贷款贴息及奖补</t>
    </r>
  </si>
  <si>
    <r>
      <rPr>
        <sz val="11"/>
        <rFont val="Times New Roman"/>
        <charset val="134"/>
      </rPr>
      <t xml:space="preserve">      </t>
    </r>
    <r>
      <rPr>
        <sz val="11"/>
        <rFont val="宋体"/>
        <charset val="134"/>
      </rPr>
      <t>其他普惠金融发展支出</t>
    </r>
  </si>
  <si>
    <r>
      <rPr>
        <sz val="11"/>
        <rFont val="Times New Roman"/>
        <charset val="134"/>
      </rPr>
      <t xml:space="preserve">    </t>
    </r>
    <r>
      <rPr>
        <sz val="11"/>
        <rFont val="宋体"/>
        <charset val="134"/>
      </rPr>
      <t>其他农林水支出</t>
    </r>
  </si>
  <si>
    <r>
      <rPr>
        <sz val="11"/>
        <rFont val="Times New Roman"/>
        <charset val="134"/>
      </rPr>
      <t xml:space="preserve">      </t>
    </r>
    <r>
      <rPr>
        <sz val="11"/>
        <rFont val="宋体"/>
        <charset val="134"/>
      </rPr>
      <t>其他农林水支出</t>
    </r>
  </si>
  <si>
    <r>
      <rPr>
        <sz val="11"/>
        <rFont val="Times New Roman"/>
        <charset val="134"/>
      </rPr>
      <t xml:space="preserve">  </t>
    </r>
    <r>
      <rPr>
        <sz val="11"/>
        <rFont val="宋体"/>
        <charset val="134"/>
      </rPr>
      <t>交通运输支出</t>
    </r>
  </si>
  <si>
    <r>
      <rPr>
        <sz val="11"/>
        <rFont val="Times New Roman"/>
        <charset val="134"/>
      </rPr>
      <t xml:space="preserve">    </t>
    </r>
    <r>
      <rPr>
        <sz val="11"/>
        <rFont val="宋体"/>
        <charset val="134"/>
      </rPr>
      <t>公路水路运输</t>
    </r>
  </si>
  <si>
    <r>
      <rPr>
        <sz val="11"/>
        <rFont val="Times New Roman"/>
        <charset val="134"/>
      </rPr>
      <t xml:space="preserve">      </t>
    </r>
    <r>
      <rPr>
        <sz val="11"/>
        <rFont val="宋体"/>
        <charset val="134"/>
      </rPr>
      <t>公路建设</t>
    </r>
  </si>
  <si>
    <r>
      <rPr>
        <sz val="11"/>
        <rFont val="Times New Roman"/>
        <charset val="134"/>
      </rPr>
      <t xml:space="preserve">      </t>
    </r>
    <r>
      <rPr>
        <sz val="11"/>
        <rFont val="宋体"/>
        <charset val="134"/>
      </rPr>
      <t>公路和运输安全</t>
    </r>
  </si>
  <si>
    <r>
      <rPr>
        <sz val="11"/>
        <rFont val="Times New Roman"/>
        <charset val="134"/>
      </rPr>
      <t xml:space="preserve">      </t>
    </r>
    <r>
      <rPr>
        <sz val="11"/>
        <rFont val="宋体"/>
        <charset val="134"/>
      </rPr>
      <t>公路运输管理</t>
    </r>
  </si>
  <si>
    <r>
      <rPr>
        <sz val="11"/>
        <rFont val="Times New Roman"/>
        <charset val="134"/>
      </rPr>
      <t xml:space="preserve">      </t>
    </r>
    <r>
      <rPr>
        <sz val="11"/>
        <rFont val="宋体"/>
        <charset val="134"/>
      </rPr>
      <t>航道维护</t>
    </r>
  </si>
  <si>
    <r>
      <rPr>
        <sz val="11"/>
        <rFont val="Times New Roman"/>
        <charset val="134"/>
      </rPr>
      <t xml:space="preserve">      </t>
    </r>
    <r>
      <rPr>
        <sz val="11"/>
        <rFont val="宋体"/>
        <charset val="134"/>
      </rPr>
      <t>水路运输管理支出</t>
    </r>
  </si>
  <si>
    <r>
      <rPr>
        <sz val="11"/>
        <rFont val="Times New Roman"/>
        <charset val="134"/>
      </rPr>
      <t xml:space="preserve">      </t>
    </r>
    <r>
      <rPr>
        <sz val="11"/>
        <rFont val="宋体"/>
        <charset val="134"/>
      </rPr>
      <t>其他公路水路运输支出</t>
    </r>
  </si>
  <si>
    <r>
      <rPr>
        <sz val="11"/>
        <rFont val="Times New Roman"/>
        <charset val="134"/>
      </rPr>
      <t xml:space="preserve">    </t>
    </r>
    <r>
      <rPr>
        <sz val="11"/>
        <rFont val="宋体"/>
        <charset val="134"/>
      </rPr>
      <t>铁路运输</t>
    </r>
  </si>
  <si>
    <r>
      <rPr>
        <sz val="11"/>
        <rFont val="Times New Roman"/>
        <charset val="134"/>
      </rPr>
      <t xml:space="preserve">      </t>
    </r>
    <r>
      <rPr>
        <sz val="11"/>
        <rFont val="宋体"/>
        <charset val="134"/>
      </rPr>
      <t>其他铁路运输支出</t>
    </r>
  </si>
  <si>
    <r>
      <rPr>
        <sz val="11"/>
        <rFont val="Times New Roman"/>
        <charset val="134"/>
      </rPr>
      <t xml:space="preserve">    </t>
    </r>
    <r>
      <rPr>
        <sz val="11"/>
        <rFont val="宋体"/>
        <charset val="134"/>
      </rPr>
      <t>邮政业支出</t>
    </r>
  </si>
  <si>
    <r>
      <rPr>
        <sz val="11"/>
        <rFont val="Times New Roman"/>
        <charset val="134"/>
      </rPr>
      <t xml:space="preserve">      </t>
    </r>
    <r>
      <rPr>
        <sz val="11"/>
        <rFont val="宋体"/>
        <charset val="134"/>
      </rPr>
      <t>行业监管</t>
    </r>
  </si>
  <si>
    <r>
      <rPr>
        <sz val="11"/>
        <rFont val="Times New Roman"/>
        <charset val="134"/>
      </rPr>
      <t xml:space="preserve">    </t>
    </r>
    <r>
      <rPr>
        <sz val="11"/>
        <rFont val="宋体"/>
        <charset val="134"/>
      </rPr>
      <t>其他交通运输支出</t>
    </r>
  </si>
  <si>
    <r>
      <rPr>
        <sz val="11"/>
        <rFont val="Times New Roman"/>
        <charset val="134"/>
      </rPr>
      <t xml:space="preserve">      </t>
    </r>
    <r>
      <rPr>
        <sz val="11"/>
        <rFont val="宋体"/>
        <charset val="134"/>
      </rPr>
      <t>公共交通运营补助</t>
    </r>
  </si>
  <si>
    <r>
      <rPr>
        <sz val="11"/>
        <rFont val="Times New Roman"/>
        <charset val="134"/>
      </rPr>
      <t xml:space="preserve">      </t>
    </r>
    <r>
      <rPr>
        <sz val="11"/>
        <rFont val="宋体"/>
        <charset val="134"/>
      </rPr>
      <t>其他交通运输支出</t>
    </r>
  </si>
  <si>
    <r>
      <rPr>
        <sz val="11"/>
        <rFont val="Times New Roman"/>
        <charset val="134"/>
      </rPr>
      <t xml:space="preserve">  </t>
    </r>
    <r>
      <rPr>
        <sz val="11"/>
        <rFont val="宋体"/>
        <charset val="134"/>
      </rPr>
      <t>资源勘探工业信息等支出</t>
    </r>
  </si>
  <si>
    <r>
      <rPr>
        <sz val="11"/>
        <rFont val="Times New Roman"/>
        <charset val="134"/>
      </rPr>
      <t xml:space="preserve">    </t>
    </r>
    <r>
      <rPr>
        <sz val="11"/>
        <rFont val="宋体"/>
        <charset val="134"/>
      </rPr>
      <t>制造业</t>
    </r>
  </si>
  <si>
    <r>
      <rPr>
        <sz val="11"/>
        <rFont val="Times New Roman"/>
        <charset val="134"/>
      </rPr>
      <t xml:space="preserve">      </t>
    </r>
    <r>
      <rPr>
        <sz val="11"/>
        <rFont val="宋体"/>
        <charset val="134"/>
      </rPr>
      <t>其他制造业支出</t>
    </r>
  </si>
  <si>
    <r>
      <rPr>
        <sz val="11"/>
        <rFont val="Times New Roman"/>
        <charset val="134"/>
      </rPr>
      <t xml:space="preserve">    </t>
    </r>
    <r>
      <rPr>
        <sz val="11"/>
        <rFont val="宋体"/>
        <charset val="134"/>
      </rPr>
      <t>工业和信息产业监管</t>
    </r>
  </si>
  <si>
    <r>
      <rPr>
        <sz val="11"/>
        <rFont val="Times New Roman"/>
        <charset val="134"/>
      </rPr>
      <t xml:space="preserve">      </t>
    </r>
    <r>
      <rPr>
        <sz val="11"/>
        <rFont val="宋体"/>
        <charset val="134"/>
      </rPr>
      <t>其他工业和信息产业监管支出</t>
    </r>
  </si>
  <si>
    <r>
      <rPr>
        <sz val="11"/>
        <rFont val="Times New Roman"/>
        <charset val="134"/>
      </rPr>
      <t xml:space="preserve">    </t>
    </r>
    <r>
      <rPr>
        <sz val="11"/>
        <rFont val="宋体"/>
        <charset val="134"/>
      </rPr>
      <t>国有资产监管</t>
    </r>
  </si>
  <si>
    <r>
      <rPr>
        <sz val="11"/>
        <rFont val="Times New Roman"/>
        <charset val="134"/>
      </rPr>
      <t xml:space="preserve">    </t>
    </r>
    <r>
      <rPr>
        <sz val="11"/>
        <rFont val="宋体"/>
        <charset val="134"/>
      </rPr>
      <t>支持中小企业发展和管理支出</t>
    </r>
  </si>
  <si>
    <r>
      <rPr>
        <sz val="11"/>
        <rFont val="Times New Roman"/>
        <charset val="134"/>
      </rPr>
      <t xml:space="preserve">      </t>
    </r>
    <r>
      <rPr>
        <sz val="11"/>
        <rFont val="宋体"/>
        <charset val="134"/>
      </rPr>
      <t>中小企业发展专项</t>
    </r>
  </si>
  <si>
    <r>
      <rPr>
        <sz val="11"/>
        <rFont val="Times New Roman"/>
        <charset val="134"/>
      </rPr>
      <t xml:space="preserve">  </t>
    </r>
    <r>
      <rPr>
        <sz val="11"/>
        <rFont val="宋体"/>
        <charset val="134"/>
      </rPr>
      <t>商业服务业等支出</t>
    </r>
  </si>
  <si>
    <r>
      <rPr>
        <sz val="11"/>
        <rFont val="Times New Roman"/>
        <charset val="134"/>
      </rPr>
      <t xml:space="preserve">    </t>
    </r>
    <r>
      <rPr>
        <sz val="11"/>
        <rFont val="宋体"/>
        <charset val="134"/>
      </rPr>
      <t>商业流通事务</t>
    </r>
  </si>
  <si>
    <r>
      <rPr>
        <sz val="11"/>
        <rFont val="Times New Roman"/>
        <charset val="134"/>
      </rPr>
      <t xml:space="preserve">      </t>
    </r>
    <r>
      <rPr>
        <sz val="11"/>
        <rFont val="宋体"/>
        <charset val="134"/>
      </rPr>
      <t>其他商业流通事务支出</t>
    </r>
  </si>
  <si>
    <r>
      <rPr>
        <sz val="11"/>
        <rFont val="Times New Roman"/>
        <charset val="134"/>
      </rPr>
      <t xml:space="preserve">    </t>
    </r>
    <r>
      <rPr>
        <sz val="11"/>
        <rFont val="宋体"/>
        <charset val="134"/>
      </rPr>
      <t>涉外发展服务支出</t>
    </r>
  </si>
  <si>
    <r>
      <rPr>
        <sz val="11"/>
        <rFont val="Times New Roman"/>
        <charset val="134"/>
      </rPr>
      <t xml:space="preserve">      </t>
    </r>
    <r>
      <rPr>
        <sz val="11"/>
        <rFont val="宋体"/>
        <charset val="134"/>
      </rPr>
      <t>其他涉外发展服务支出</t>
    </r>
  </si>
  <si>
    <r>
      <rPr>
        <sz val="11"/>
        <rFont val="Times New Roman"/>
        <charset val="134"/>
      </rPr>
      <t xml:space="preserve">    </t>
    </r>
    <r>
      <rPr>
        <sz val="11"/>
        <rFont val="宋体"/>
        <charset val="134"/>
      </rPr>
      <t>其他商业服务业等支出</t>
    </r>
  </si>
  <si>
    <r>
      <rPr>
        <sz val="11"/>
        <rFont val="Times New Roman"/>
        <charset val="134"/>
      </rPr>
      <t xml:space="preserve">      </t>
    </r>
    <r>
      <rPr>
        <sz val="11"/>
        <rFont val="宋体"/>
        <charset val="134"/>
      </rPr>
      <t>其他商业服务业等支出</t>
    </r>
  </si>
  <si>
    <r>
      <rPr>
        <sz val="11"/>
        <rFont val="Times New Roman"/>
        <charset val="134"/>
      </rPr>
      <t xml:space="preserve">  </t>
    </r>
    <r>
      <rPr>
        <sz val="11"/>
        <rFont val="宋体"/>
        <charset val="134"/>
      </rPr>
      <t>金融支出</t>
    </r>
  </si>
  <si>
    <r>
      <rPr>
        <sz val="11"/>
        <rFont val="Times New Roman"/>
        <charset val="134"/>
      </rPr>
      <t xml:space="preserve">    </t>
    </r>
    <r>
      <rPr>
        <sz val="11"/>
        <rFont val="宋体"/>
        <charset val="134"/>
      </rPr>
      <t>金融发展支出</t>
    </r>
  </si>
  <si>
    <r>
      <rPr>
        <sz val="11"/>
        <rFont val="Times New Roman"/>
        <charset val="134"/>
      </rPr>
      <t xml:space="preserve">      </t>
    </r>
    <r>
      <rPr>
        <sz val="11"/>
        <rFont val="宋体"/>
        <charset val="134"/>
      </rPr>
      <t>其他金融发展支出</t>
    </r>
  </si>
  <si>
    <r>
      <rPr>
        <sz val="11"/>
        <rFont val="Times New Roman"/>
        <charset val="134"/>
      </rPr>
      <t xml:space="preserve">  </t>
    </r>
    <r>
      <rPr>
        <sz val="11"/>
        <rFont val="宋体"/>
        <charset val="134"/>
      </rPr>
      <t>援助其他地区支出</t>
    </r>
  </si>
  <si>
    <r>
      <rPr>
        <sz val="11"/>
        <rFont val="Times New Roman"/>
        <charset val="134"/>
      </rPr>
      <t xml:space="preserve">    </t>
    </r>
    <r>
      <rPr>
        <sz val="11"/>
        <rFont val="宋体"/>
        <charset val="134"/>
      </rPr>
      <t>一般公共服务</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</si>
  <si>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</si>
  <si>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自然资源海洋气象等支出</t>
    </r>
  </si>
  <si>
    <r>
      <rPr>
        <sz val="11"/>
        <rFont val="Times New Roman"/>
        <charset val="134"/>
      </rPr>
      <t xml:space="preserve">    </t>
    </r>
    <r>
      <rPr>
        <sz val="11"/>
        <rFont val="宋体"/>
        <charset val="134"/>
      </rPr>
      <t>自然资源事务</t>
    </r>
  </si>
  <si>
    <r>
      <rPr>
        <sz val="11"/>
        <rFont val="Times New Roman"/>
        <charset val="134"/>
      </rPr>
      <t xml:space="preserve">      </t>
    </r>
    <r>
      <rPr>
        <sz val="11"/>
        <rFont val="宋体"/>
        <charset val="134"/>
      </rPr>
      <t>基础测绘与地理信息监管</t>
    </r>
  </si>
  <si>
    <r>
      <rPr>
        <sz val="11"/>
        <rFont val="Times New Roman"/>
        <charset val="134"/>
      </rPr>
      <t xml:space="preserve">      </t>
    </r>
    <r>
      <rPr>
        <sz val="11"/>
        <rFont val="宋体"/>
        <charset val="134"/>
      </rPr>
      <t>其他自然资源事务支出</t>
    </r>
  </si>
  <si>
    <r>
      <rPr>
        <sz val="11"/>
        <rFont val="Times New Roman"/>
        <charset val="134"/>
      </rPr>
      <t xml:space="preserve">    </t>
    </r>
    <r>
      <rPr>
        <sz val="11"/>
        <rFont val="宋体"/>
        <charset val="134"/>
      </rPr>
      <t>气象事务</t>
    </r>
  </si>
  <si>
    <r>
      <rPr>
        <sz val="11"/>
        <rFont val="Times New Roman"/>
        <charset val="134"/>
      </rPr>
      <t xml:space="preserve">      </t>
    </r>
    <r>
      <rPr>
        <sz val="11"/>
        <rFont val="宋体"/>
        <charset val="134"/>
      </rPr>
      <t>气象服务</t>
    </r>
  </si>
  <si>
    <r>
      <rPr>
        <sz val="11"/>
        <rFont val="Times New Roman"/>
        <charset val="134"/>
      </rPr>
      <t xml:space="preserve">      </t>
    </r>
    <r>
      <rPr>
        <sz val="11"/>
        <rFont val="宋体"/>
        <charset val="134"/>
      </rPr>
      <t>气象装备保障维护</t>
    </r>
  </si>
  <si>
    <r>
      <rPr>
        <sz val="11"/>
        <rFont val="Times New Roman"/>
        <charset val="134"/>
      </rPr>
      <t xml:space="preserve">      </t>
    </r>
    <r>
      <rPr>
        <sz val="11"/>
        <rFont val="宋体"/>
        <charset val="134"/>
      </rPr>
      <t>气象基础设施建设与维修</t>
    </r>
  </si>
  <si>
    <r>
      <rPr>
        <sz val="11"/>
        <rFont val="Times New Roman"/>
        <charset val="134"/>
      </rPr>
      <t xml:space="preserve">      </t>
    </r>
    <r>
      <rPr>
        <sz val="11"/>
        <rFont val="宋体"/>
        <charset val="134"/>
      </rPr>
      <t>其他气象事务支出</t>
    </r>
  </si>
  <si>
    <r>
      <rPr>
        <sz val="11"/>
        <rFont val="Times New Roman"/>
        <charset val="134"/>
      </rPr>
      <t xml:space="preserve">  </t>
    </r>
    <r>
      <rPr>
        <sz val="11"/>
        <rFont val="宋体"/>
        <charset val="134"/>
      </rPr>
      <t>住房保障支出</t>
    </r>
  </si>
  <si>
    <r>
      <rPr>
        <sz val="11"/>
        <rFont val="Times New Roman"/>
        <charset val="134"/>
      </rPr>
      <t xml:space="preserve">    </t>
    </r>
    <r>
      <rPr>
        <sz val="11"/>
        <rFont val="宋体"/>
        <charset val="134"/>
      </rPr>
      <t>保障性安居工程支出</t>
    </r>
  </si>
  <si>
    <r>
      <rPr>
        <sz val="11"/>
        <rFont val="Times New Roman"/>
        <charset val="134"/>
      </rPr>
      <t xml:space="preserve">      </t>
    </r>
    <r>
      <rPr>
        <sz val="11"/>
        <rFont val="宋体"/>
        <charset val="134"/>
      </rPr>
      <t>公共租赁住房</t>
    </r>
  </si>
  <si>
    <r>
      <rPr>
        <sz val="11"/>
        <rFont val="Times New Roman"/>
        <charset val="134"/>
      </rPr>
      <t xml:space="preserve">      </t>
    </r>
    <r>
      <rPr>
        <sz val="11"/>
        <rFont val="宋体"/>
        <charset val="134"/>
      </rPr>
      <t>保障性住房租金补贴</t>
    </r>
  </si>
  <si>
    <r>
      <rPr>
        <sz val="11"/>
        <rFont val="Times New Roman"/>
        <charset val="134"/>
      </rPr>
      <t xml:space="preserve">      </t>
    </r>
    <r>
      <rPr>
        <sz val="11"/>
        <rFont val="宋体"/>
        <charset val="134"/>
      </rPr>
      <t>老旧小区改造</t>
    </r>
  </si>
  <si>
    <r>
      <rPr>
        <sz val="11"/>
        <rFont val="Times New Roman"/>
        <charset val="134"/>
      </rPr>
      <t xml:space="preserve">    </t>
    </r>
    <r>
      <rPr>
        <sz val="11"/>
        <rFont val="宋体"/>
        <charset val="134"/>
      </rPr>
      <t>住房改革支出</t>
    </r>
  </si>
  <si>
    <r>
      <rPr>
        <sz val="11"/>
        <rFont val="Times New Roman"/>
        <charset val="134"/>
      </rPr>
      <t xml:space="preserve">      </t>
    </r>
    <r>
      <rPr>
        <sz val="11"/>
        <rFont val="宋体"/>
        <charset val="134"/>
      </rPr>
      <t>住房公积金</t>
    </r>
  </si>
  <si>
    <r>
      <rPr>
        <sz val="11"/>
        <rFont val="Times New Roman"/>
        <charset val="134"/>
      </rPr>
      <t xml:space="preserve">      </t>
    </r>
    <r>
      <rPr>
        <sz val="11"/>
        <rFont val="宋体"/>
        <charset val="134"/>
      </rPr>
      <t>提租补贴</t>
    </r>
  </si>
  <si>
    <r>
      <rPr>
        <sz val="11"/>
        <rFont val="Times New Roman"/>
        <charset val="134"/>
      </rPr>
      <t xml:space="preserve">    </t>
    </r>
    <r>
      <rPr>
        <sz val="11"/>
        <rFont val="宋体"/>
        <charset val="134"/>
      </rPr>
      <t>城乡社区住宅</t>
    </r>
  </si>
  <si>
    <r>
      <rPr>
        <sz val="11"/>
        <rFont val="Times New Roman"/>
        <charset val="134"/>
      </rPr>
      <t xml:space="preserve">      </t>
    </r>
    <r>
      <rPr>
        <sz val="11"/>
        <rFont val="宋体"/>
        <charset val="134"/>
      </rPr>
      <t>住房公积金管理</t>
    </r>
  </si>
  <si>
    <r>
      <rPr>
        <sz val="11"/>
        <rFont val="Times New Roman"/>
        <charset val="134"/>
      </rPr>
      <t xml:space="preserve">  </t>
    </r>
    <r>
      <rPr>
        <sz val="11"/>
        <rFont val="宋体"/>
        <charset val="134"/>
      </rPr>
      <t>粮油物资储备支出</t>
    </r>
  </si>
  <si>
    <r>
      <rPr>
        <sz val="11"/>
        <rFont val="Times New Roman"/>
        <charset val="134"/>
      </rPr>
      <t xml:space="preserve">    </t>
    </r>
    <r>
      <rPr>
        <sz val="11"/>
        <rFont val="宋体"/>
        <charset val="134"/>
      </rPr>
      <t>粮油物资事务</t>
    </r>
  </si>
  <si>
    <r>
      <rPr>
        <sz val="11"/>
        <rFont val="Times New Roman"/>
        <charset val="134"/>
      </rPr>
      <t xml:space="preserve">      </t>
    </r>
    <r>
      <rPr>
        <sz val="11"/>
        <rFont val="宋体"/>
        <charset val="134"/>
      </rPr>
      <t>粮食财务挂账利息补贴</t>
    </r>
  </si>
  <si>
    <r>
      <rPr>
        <sz val="11"/>
        <rFont val="Times New Roman"/>
        <charset val="134"/>
      </rPr>
      <t xml:space="preserve">      </t>
    </r>
    <r>
      <rPr>
        <sz val="11"/>
        <rFont val="宋体"/>
        <charset val="134"/>
      </rPr>
      <t>其他粮油物资事务支出</t>
    </r>
  </si>
  <si>
    <r>
      <rPr>
        <sz val="11"/>
        <rFont val="Times New Roman"/>
        <charset val="134"/>
      </rPr>
      <t xml:space="preserve">    </t>
    </r>
    <r>
      <rPr>
        <sz val="11"/>
        <rFont val="宋体"/>
        <charset val="134"/>
      </rPr>
      <t>粮油储备</t>
    </r>
  </si>
  <si>
    <r>
      <rPr>
        <sz val="11"/>
        <rFont val="Times New Roman"/>
        <charset val="134"/>
      </rPr>
      <t xml:space="preserve">      </t>
    </r>
    <r>
      <rPr>
        <sz val="11"/>
        <rFont val="宋体"/>
        <charset val="134"/>
      </rPr>
      <t>储备粮油补贴</t>
    </r>
  </si>
  <si>
    <r>
      <rPr>
        <sz val="11"/>
        <rFont val="Times New Roman"/>
        <charset val="134"/>
      </rPr>
      <t xml:space="preserve">  </t>
    </r>
    <r>
      <rPr>
        <sz val="11"/>
        <rFont val="宋体"/>
        <charset val="134"/>
      </rPr>
      <t>灾害防治及应急管理支出</t>
    </r>
  </si>
  <si>
    <r>
      <rPr>
        <sz val="11"/>
        <rFont val="Times New Roman"/>
        <charset val="134"/>
      </rPr>
      <t xml:space="preserve">    </t>
    </r>
    <r>
      <rPr>
        <sz val="11"/>
        <rFont val="宋体"/>
        <charset val="134"/>
      </rPr>
      <t>应急管理事务</t>
    </r>
  </si>
  <si>
    <r>
      <rPr>
        <sz val="11"/>
        <rFont val="Times New Roman"/>
        <charset val="134"/>
      </rPr>
      <t xml:space="preserve">      </t>
    </r>
    <r>
      <rPr>
        <sz val="11"/>
        <rFont val="宋体"/>
        <charset val="134"/>
      </rPr>
      <t>灾害风险防治</t>
    </r>
  </si>
  <si>
    <r>
      <rPr>
        <sz val="11"/>
        <rFont val="Times New Roman"/>
        <charset val="134"/>
      </rPr>
      <t xml:space="preserve">      </t>
    </r>
    <r>
      <rPr>
        <sz val="11"/>
        <rFont val="宋体"/>
        <charset val="134"/>
      </rPr>
      <t>安全监管</t>
    </r>
  </si>
  <si>
    <r>
      <rPr>
        <sz val="11"/>
        <rFont val="Times New Roman"/>
        <charset val="134"/>
      </rPr>
      <t xml:space="preserve">      </t>
    </r>
    <r>
      <rPr>
        <sz val="11"/>
        <rFont val="宋体"/>
        <charset val="134"/>
      </rPr>
      <t>应急救援</t>
    </r>
  </si>
  <si>
    <r>
      <rPr>
        <sz val="11"/>
        <rFont val="Times New Roman"/>
        <charset val="134"/>
      </rPr>
      <t xml:space="preserve">      </t>
    </r>
    <r>
      <rPr>
        <sz val="11"/>
        <rFont val="宋体"/>
        <charset val="134"/>
      </rPr>
      <t>应急管理</t>
    </r>
  </si>
  <si>
    <r>
      <rPr>
        <sz val="11"/>
        <rFont val="Times New Roman"/>
        <charset val="134"/>
      </rPr>
      <t xml:space="preserve">      </t>
    </r>
    <r>
      <rPr>
        <sz val="11"/>
        <rFont val="宋体"/>
        <charset val="134"/>
      </rPr>
      <t>其他应急管理支出</t>
    </r>
  </si>
  <si>
    <r>
      <rPr>
        <sz val="11"/>
        <rFont val="Times New Roman"/>
        <charset val="134"/>
      </rPr>
      <t xml:space="preserve">    </t>
    </r>
    <r>
      <rPr>
        <sz val="11"/>
        <rFont val="宋体"/>
        <charset val="134"/>
      </rPr>
      <t>消防救援事务</t>
    </r>
  </si>
  <si>
    <r>
      <rPr>
        <sz val="11"/>
        <rFont val="Times New Roman"/>
        <charset val="134"/>
      </rPr>
      <t xml:space="preserve">      </t>
    </r>
    <r>
      <rPr>
        <sz val="11"/>
        <rFont val="宋体"/>
        <charset val="134"/>
      </rPr>
      <t>消防应急救援</t>
    </r>
  </si>
  <si>
    <r>
      <rPr>
        <sz val="11"/>
        <rFont val="Times New Roman"/>
        <charset val="134"/>
      </rPr>
      <t xml:space="preserve">      </t>
    </r>
    <r>
      <rPr>
        <sz val="11"/>
        <rFont val="宋体"/>
        <charset val="134"/>
      </rPr>
      <t>其他消防救援事务支出</t>
    </r>
  </si>
  <si>
    <r>
      <rPr>
        <sz val="11"/>
        <rFont val="Times New Roman"/>
        <charset val="134"/>
      </rPr>
      <t xml:space="preserve">    </t>
    </r>
    <r>
      <rPr>
        <sz val="11"/>
        <rFont val="宋体"/>
        <charset val="134"/>
      </rPr>
      <t>地震事务</t>
    </r>
  </si>
  <si>
    <r>
      <rPr>
        <sz val="11"/>
        <rFont val="Times New Roman"/>
        <charset val="134"/>
      </rPr>
      <t xml:space="preserve">      </t>
    </r>
    <r>
      <rPr>
        <sz val="11"/>
        <rFont val="宋体"/>
        <charset val="134"/>
      </rPr>
      <t>其他地震事务支出</t>
    </r>
  </si>
  <si>
    <r>
      <rPr>
        <sz val="11"/>
        <rFont val="Times New Roman"/>
        <charset val="134"/>
      </rPr>
      <t xml:space="preserve">    </t>
    </r>
    <r>
      <rPr>
        <sz val="11"/>
        <rFont val="宋体"/>
        <charset val="134"/>
      </rPr>
      <t>自然灾害防治</t>
    </r>
  </si>
  <si>
    <r>
      <rPr>
        <sz val="11"/>
        <rFont val="Times New Roman"/>
        <charset val="134"/>
      </rPr>
      <t xml:space="preserve">      </t>
    </r>
    <r>
      <rPr>
        <sz val="11"/>
        <rFont val="宋体"/>
        <charset val="134"/>
      </rPr>
      <t>地质灾害防治</t>
    </r>
  </si>
  <si>
    <r>
      <rPr>
        <sz val="11"/>
        <rFont val="Times New Roman"/>
        <charset val="134"/>
      </rPr>
      <t xml:space="preserve">    </t>
    </r>
    <r>
      <rPr>
        <sz val="11"/>
        <rFont val="宋体"/>
        <charset val="134"/>
      </rPr>
      <t>自然灾害救灾及恢复重建支出</t>
    </r>
  </si>
  <si>
    <r>
      <rPr>
        <sz val="11"/>
        <rFont val="Times New Roman"/>
        <charset val="134"/>
      </rPr>
      <t xml:space="preserve">      </t>
    </r>
    <r>
      <rPr>
        <sz val="11"/>
        <rFont val="宋体"/>
        <charset val="134"/>
      </rPr>
      <t>自然灾害救灾补助</t>
    </r>
  </si>
  <si>
    <r>
      <rPr>
        <sz val="11"/>
        <rFont val="Times New Roman"/>
        <charset val="134"/>
      </rPr>
      <t xml:space="preserve">      </t>
    </r>
    <r>
      <rPr>
        <sz val="11"/>
        <rFont val="宋体"/>
        <charset val="134"/>
      </rPr>
      <t>其他自然灾害救灾及恢复重建支出</t>
    </r>
  </si>
  <si>
    <r>
      <rPr>
        <sz val="11"/>
        <rFont val="Times New Roman"/>
        <charset val="134"/>
      </rPr>
      <t xml:space="preserve">    </t>
    </r>
    <r>
      <rPr>
        <sz val="11"/>
        <rFont val="宋体"/>
        <charset val="134"/>
      </rPr>
      <t>其他灾害防治及应急管理支出</t>
    </r>
  </si>
  <si>
    <r>
      <rPr>
        <sz val="11"/>
        <rFont val="Times New Roman"/>
        <charset val="134"/>
      </rPr>
      <t xml:space="preserve">      </t>
    </r>
    <r>
      <rPr>
        <sz val="11"/>
        <rFont val="宋体"/>
        <charset val="134"/>
      </rPr>
      <t>其他灾害防治及应急管理支出</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</si>
  <si>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</si>
  <si>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其他支出</t>
    </r>
  </si>
  <si>
    <r>
      <rPr>
        <sz val="11"/>
        <rFont val="Times New Roman"/>
        <charset val="134"/>
      </rPr>
      <t xml:space="preserve">  </t>
    </r>
    <r>
      <rPr>
        <sz val="11"/>
        <rFont val="宋体"/>
        <charset val="134"/>
      </rPr>
      <t>债务付息支出</t>
    </r>
  </si>
  <si>
    <r>
      <rPr>
        <sz val="11"/>
        <rFont val="Times New Roman"/>
        <charset val="134"/>
      </rPr>
      <t xml:space="preserve">    </t>
    </r>
    <r>
      <rPr>
        <sz val="11"/>
        <rFont val="宋体"/>
        <charset val="134"/>
      </rPr>
      <t>地方政府一般债务付息支出</t>
    </r>
  </si>
  <si>
    <r>
      <rPr>
        <sz val="11"/>
        <rFont val="Times New Roman"/>
        <charset val="134"/>
      </rPr>
      <t xml:space="preserve">      </t>
    </r>
    <r>
      <rPr>
        <sz val="11"/>
        <rFont val="宋体"/>
        <charset val="134"/>
      </rPr>
      <t>地方政府一般债券付息支出</t>
    </r>
  </si>
  <si>
    <r>
      <rPr>
        <sz val="11"/>
        <rFont val="Times New Roman"/>
        <charset val="134"/>
      </rPr>
      <t xml:space="preserve">      </t>
    </r>
    <r>
      <rPr>
        <sz val="11"/>
        <rFont val="宋体"/>
        <charset val="134"/>
      </rPr>
      <t>地方政府向国际组织借款付息支出</t>
    </r>
  </si>
  <si>
    <r>
      <rPr>
        <sz val="11"/>
        <rFont val="Times New Roman"/>
        <charset val="134"/>
      </rPr>
      <t xml:space="preserve">  </t>
    </r>
    <r>
      <rPr>
        <sz val="11"/>
        <rFont val="宋体"/>
        <charset val="134"/>
      </rPr>
      <t>债务发行费用支出</t>
    </r>
  </si>
  <si>
    <r>
      <rPr>
        <sz val="11"/>
        <rFont val="Times New Roman"/>
        <charset val="134"/>
      </rPr>
      <t xml:space="preserve">    </t>
    </r>
    <r>
      <rPr>
        <sz val="11"/>
        <rFont val="宋体"/>
        <charset val="134"/>
      </rPr>
      <t>地方政府一般债务发行费用支出</t>
    </r>
  </si>
  <si>
    <t>二、转移性支出合计</t>
  </si>
  <si>
    <r>
      <rPr>
        <sz val="11"/>
        <rFont val="Times New Roman"/>
        <charset val="134"/>
      </rPr>
      <t xml:space="preserve">  </t>
    </r>
    <r>
      <rPr>
        <sz val="11"/>
        <rFont val="宋体"/>
        <charset val="134"/>
      </rPr>
      <t>一般性转移支付</t>
    </r>
  </si>
  <si>
    <r>
      <rPr>
        <sz val="11"/>
        <rFont val="Times New Roman"/>
        <charset val="134"/>
      </rPr>
      <t xml:space="preserve">    </t>
    </r>
    <r>
      <rPr>
        <sz val="11"/>
        <rFont val="宋体"/>
        <charset val="134"/>
      </rPr>
      <t>固定数额补助支出</t>
    </r>
  </si>
  <si>
    <r>
      <rPr>
        <sz val="11"/>
        <rFont val="Times New Roman"/>
        <charset val="134"/>
      </rPr>
      <t xml:space="preserve">  </t>
    </r>
    <r>
      <rPr>
        <sz val="11"/>
        <rFont val="宋体"/>
        <charset val="134"/>
      </rPr>
      <t>专项转移支付</t>
    </r>
  </si>
  <si>
    <r>
      <rPr>
        <sz val="11"/>
        <rFont val="Times New Roman"/>
        <charset val="134"/>
      </rPr>
      <t xml:space="preserve">    </t>
    </r>
    <r>
      <rPr>
        <sz val="11"/>
        <rFont val="宋体"/>
        <charset val="134"/>
      </rPr>
      <t>公共安全（专项转移支付）</t>
    </r>
  </si>
  <si>
    <r>
      <rPr>
        <sz val="11"/>
        <rFont val="Times New Roman"/>
        <charset val="134"/>
      </rPr>
      <t xml:space="preserve">    </t>
    </r>
    <r>
      <rPr>
        <sz val="11"/>
        <rFont val="宋体"/>
        <charset val="134"/>
      </rPr>
      <t>社会保障和就业（专项转移支付）</t>
    </r>
  </si>
  <si>
    <r>
      <rPr>
        <sz val="11"/>
        <rFont val="Times New Roman"/>
        <charset val="134"/>
      </rPr>
      <t xml:space="preserve">    </t>
    </r>
    <r>
      <rPr>
        <sz val="11"/>
        <rFont val="宋体"/>
        <charset val="134"/>
      </rPr>
      <t>节能环保（专项转移支付）</t>
    </r>
  </si>
  <si>
    <r>
      <rPr>
        <sz val="11"/>
        <rFont val="Times New Roman"/>
        <charset val="134"/>
      </rPr>
      <t xml:space="preserve">    </t>
    </r>
    <r>
      <rPr>
        <sz val="11"/>
        <rFont val="宋体"/>
        <charset val="134"/>
      </rPr>
      <t>城乡社区（专项转移支付）</t>
    </r>
  </si>
  <si>
    <r>
      <rPr>
        <sz val="11"/>
        <rFont val="Times New Roman"/>
        <charset val="134"/>
      </rPr>
      <t xml:space="preserve">    </t>
    </r>
    <r>
      <rPr>
        <sz val="11"/>
        <rFont val="宋体"/>
        <charset val="134"/>
      </rPr>
      <t>农林水（专项转移支付）</t>
    </r>
  </si>
  <si>
    <r>
      <rPr>
        <sz val="11"/>
        <rFont val="Times New Roman"/>
        <charset val="134"/>
      </rPr>
      <t xml:space="preserve">    </t>
    </r>
    <r>
      <rPr>
        <sz val="11"/>
        <rFont val="宋体"/>
        <charset val="134"/>
      </rPr>
      <t>灾害防治及应急管理（专项转移支付）</t>
    </r>
  </si>
  <si>
    <r>
      <rPr>
        <sz val="11"/>
        <rFont val="Times New Roman"/>
        <charset val="134"/>
      </rPr>
      <t xml:space="preserve">    </t>
    </r>
    <r>
      <rPr>
        <sz val="11"/>
        <rFont val="宋体"/>
        <charset val="134"/>
      </rPr>
      <t>其他支出（专项转移支付）</t>
    </r>
  </si>
  <si>
    <r>
      <rPr>
        <sz val="11"/>
        <rFont val="Times New Roman"/>
        <charset val="134"/>
      </rPr>
      <t xml:space="preserve">  </t>
    </r>
    <r>
      <rPr>
        <sz val="11"/>
        <rFont val="宋体"/>
        <charset val="134"/>
      </rPr>
      <t>上解支出</t>
    </r>
  </si>
  <si>
    <r>
      <rPr>
        <sz val="11"/>
        <rFont val="Times New Roman"/>
        <charset val="134"/>
      </rPr>
      <t xml:space="preserve">    </t>
    </r>
    <r>
      <rPr>
        <sz val="11"/>
        <rFont val="宋体"/>
        <charset val="134"/>
      </rPr>
      <t>体制上解支出</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</si>
  <si>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</si>
  <si>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一般公共预算年终结余</t>
    </r>
  </si>
  <si>
    <r>
      <rPr>
        <sz val="11"/>
        <rFont val="Times New Roman"/>
        <charset val="134"/>
      </rPr>
      <t xml:space="preserve">  </t>
    </r>
    <r>
      <rPr>
        <sz val="11"/>
        <rFont val="宋体"/>
        <charset val="134"/>
      </rPr>
      <t>安排预算稳定调节基金</t>
    </r>
  </si>
  <si>
    <r>
      <rPr>
        <sz val="11"/>
        <rFont val="Times New Roman"/>
        <charset val="134"/>
      </rPr>
      <t xml:space="preserve">  </t>
    </r>
    <r>
      <rPr>
        <sz val="11"/>
        <rFont val="宋体"/>
        <charset val="134"/>
      </rPr>
      <t>地方政府一般债务还本支出</t>
    </r>
  </si>
  <si>
    <r>
      <rPr>
        <sz val="11"/>
        <rFont val="Times New Roman"/>
        <charset val="134"/>
      </rPr>
      <t xml:space="preserve">    </t>
    </r>
    <r>
      <rPr>
        <sz val="11"/>
        <rFont val="宋体"/>
        <charset val="134"/>
      </rPr>
      <t>地方政府一般债券还本支出</t>
    </r>
  </si>
  <si>
    <t>附表5</t>
  </si>
  <si>
    <t>市本级2022年一般公共预算对下专项转移支付执行表</t>
  </si>
  <si>
    <t>对下专项</t>
  </si>
  <si>
    <t>小  计</t>
  </si>
  <si>
    <t>预算数</t>
  </si>
  <si>
    <t>分地区情况</t>
  </si>
  <si>
    <t>曾都区</t>
  </si>
  <si>
    <t>高新区</t>
  </si>
  <si>
    <t>大洪山</t>
  </si>
  <si>
    <t>广水</t>
  </si>
  <si>
    <t>随县</t>
  </si>
  <si>
    <r>
      <rPr>
        <sz val="10"/>
        <rFont val="宋体"/>
        <charset val="134"/>
      </rPr>
      <t>网格化管理</t>
    </r>
  </si>
  <si>
    <r>
      <rPr>
        <sz val="10"/>
        <rFont val="宋体"/>
        <charset val="134"/>
      </rPr>
      <t>城区主街道环卫市场化改革</t>
    </r>
  </si>
  <si>
    <r>
      <rPr>
        <sz val="10"/>
        <rFont val="宋体"/>
        <charset val="134"/>
      </rPr>
      <t>城区治安防控体系建设</t>
    </r>
  </si>
  <si>
    <t>乡村振兴专项经费</t>
  </si>
  <si>
    <t>红色物业奖补</t>
  </si>
  <si>
    <t>企业奖励资金</t>
  </si>
  <si>
    <t>城北新区污水处理费</t>
  </si>
  <si>
    <t>社区工作者薪酬保障</t>
  </si>
  <si>
    <t>就业补助资金</t>
  </si>
  <si>
    <r>
      <rPr>
        <sz val="10"/>
        <rFont val="宋体"/>
        <charset val="134"/>
      </rPr>
      <t>区县补助</t>
    </r>
  </si>
  <si>
    <r>
      <rPr>
        <sz val="12"/>
        <rFont val="黑体"/>
        <charset val="134"/>
      </rPr>
      <t>附表</t>
    </r>
    <r>
      <rPr>
        <sz val="12"/>
        <rFont val="Times New Roman"/>
        <charset val="134"/>
      </rPr>
      <t>6</t>
    </r>
  </si>
  <si>
    <r>
      <rPr>
        <sz val="20"/>
        <rFont val="方正大标宋简体"/>
        <charset val="134"/>
      </rPr>
      <t>全市</t>
    </r>
    <r>
      <rPr>
        <sz val="20"/>
        <rFont val="Times New Roman"/>
        <charset val="134"/>
      </rPr>
      <t>2022</t>
    </r>
    <r>
      <rPr>
        <sz val="20"/>
        <rFont val="方正大标宋简体"/>
        <charset val="134"/>
      </rPr>
      <t>年地方政府一般债务余额限额表</t>
    </r>
  </si>
  <si>
    <r>
      <rPr>
        <sz val="11"/>
        <rFont val="Times New Roman"/>
        <charset val="134"/>
      </rPr>
      <t xml:space="preserve">                                                                                                      </t>
    </r>
    <r>
      <rPr>
        <sz val="11"/>
        <rFont val="宋体"/>
        <charset val="134"/>
      </rPr>
      <t>单位：万元</t>
    </r>
  </si>
  <si>
    <r>
      <rPr>
        <sz val="11"/>
        <rFont val="黑体"/>
        <charset val="134"/>
      </rPr>
      <t>地</t>
    </r>
    <r>
      <rPr>
        <sz val="11"/>
        <rFont val="Times New Roman"/>
        <charset val="134"/>
      </rPr>
      <t xml:space="preserve"> </t>
    </r>
    <r>
      <rPr>
        <sz val="11"/>
        <rFont val="黑体"/>
        <charset val="134"/>
      </rPr>
      <t>区</t>
    </r>
  </si>
  <si>
    <r>
      <rPr>
        <sz val="11"/>
        <rFont val="黑体"/>
        <charset val="134"/>
      </rPr>
      <t>一般债务</t>
    </r>
  </si>
  <si>
    <r>
      <rPr>
        <sz val="11"/>
        <rFont val="黑体"/>
        <charset val="134"/>
      </rPr>
      <t>余额</t>
    </r>
  </si>
  <si>
    <r>
      <rPr>
        <sz val="11"/>
        <rFont val="黑体"/>
        <charset val="134"/>
      </rPr>
      <t>限额</t>
    </r>
  </si>
  <si>
    <r>
      <rPr>
        <sz val="11"/>
        <rFont val="Times New Roman"/>
        <charset val="134"/>
      </rPr>
      <t xml:space="preserve">  </t>
    </r>
    <r>
      <rPr>
        <sz val="11"/>
        <rFont val="宋体"/>
        <charset val="134"/>
      </rPr>
      <t>随州市</t>
    </r>
  </si>
  <si>
    <r>
      <rPr>
        <sz val="11"/>
        <rFont val="Times New Roman"/>
        <charset val="134"/>
      </rPr>
      <t xml:space="preserve">    </t>
    </r>
    <r>
      <rPr>
        <sz val="11"/>
        <rFont val="宋体"/>
        <charset val="134"/>
      </rPr>
      <t>随州市本级</t>
    </r>
  </si>
  <si>
    <r>
      <rPr>
        <sz val="11"/>
        <rFont val="Times New Roman"/>
        <charset val="134"/>
      </rPr>
      <t xml:space="preserve">    </t>
    </r>
    <r>
      <rPr>
        <sz val="11"/>
        <rFont val="宋体"/>
        <charset val="134"/>
      </rPr>
      <t>曾都区</t>
    </r>
  </si>
  <si>
    <r>
      <rPr>
        <sz val="11"/>
        <rFont val="Times New Roman"/>
        <charset val="134"/>
      </rPr>
      <t xml:space="preserve">    </t>
    </r>
    <r>
      <rPr>
        <sz val="11"/>
        <rFont val="宋体"/>
        <charset val="134"/>
      </rPr>
      <t>随县</t>
    </r>
  </si>
  <si>
    <r>
      <rPr>
        <sz val="11"/>
        <rFont val="Times New Roman"/>
        <charset val="134"/>
      </rPr>
      <t xml:space="preserve">    </t>
    </r>
    <r>
      <rPr>
        <sz val="11"/>
        <rFont val="宋体"/>
        <charset val="134"/>
      </rPr>
      <t>广水市</t>
    </r>
  </si>
  <si>
    <r>
      <rPr>
        <sz val="11"/>
        <rFont val="宋体"/>
        <charset val="134"/>
      </rPr>
      <t>备注：</t>
    </r>
    <r>
      <rPr>
        <sz val="11"/>
        <rFont val="Times New Roman"/>
        <charset val="134"/>
      </rPr>
      <t>1</t>
    </r>
    <r>
      <rPr>
        <sz val="11"/>
        <rFont val="宋体"/>
        <charset val="134"/>
      </rPr>
      <t>、</t>
    </r>
    <r>
      <rPr>
        <sz val="11"/>
        <rFont val="Times New Roman"/>
        <charset val="134"/>
      </rPr>
      <t>2022</t>
    </r>
    <r>
      <rPr>
        <sz val="11"/>
        <rFont val="宋体"/>
        <charset val="134"/>
      </rPr>
      <t>年财政厅核定我市政府债务限额为</t>
    </r>
    <r>
      <rPr>
        <sz val="11"/>
        <rFont val="Times New Roman"/>
        <charset val="134"/>
      </rPr>
      <t>2411660</t>
    </r>
    <r>
      <rPr>
        <sz val="11"/>
        <rFont val="宋体"/>
        <charset val="134"/>
      </rPr>
      <t>万元（其中</t>
    </r>
    <r>
      <rPr>
        <sz val="11"/>
        <rFont val="Times New Roman"/>
        <charset val="134"/>
      </rPr>
      <t>:</t>
    </r>
    <r>
      <rPr>
        <sz val="11"/>
        <rFont val="宋体"/>
        <charset val="134"/>
      </rPr>
      <t>一般债务限额</t>
    </r>
    <r>
      <rPr>
        <sz val="11"/>
        <rFont val="Times New Roman"/>
        <charset val="134"/>
      </rPr>
      <t>1159971</t>
    </r>
    <r>
      <rPr>
        <sz val="11"/>
        <rFont val="宋体"/>
        <charset val="134"/>
      </rPr>
      <t>万元、专项债务限额</t>
    </r>
    <r>
      <rPr>
        <sz val="11"/>
        <rFont val="Times New Roman"/>
        <charset val="134"/>
      </rPr>
      <t>1251689</t>
    </r>
    <r>
      <rPr>
        <sz val="11"/>
        <rFont val="宋体"/>
        <charset val="134"/>
      </rPr>
      <t>万元），比上年新增债务限额</t>
    </r>
    <r>
      <rPr>
        <sz val="11"/>
        <rFont val="Times New Roman"/>
        <charset val="134"/>
      </rPr>
      <t>337378</t>
    </r>
    <r>
      <rPr>
        <sz val="11"/>
        <rFont val="宋体"/>
        <charset val="134"/>
      </rPr>
      <t>万元（其中</t>
    </r>
    <r>
      <rPr>
        <sz val="11"/>
        <rFont val="Times New Roman"/>
        <charset val="134"/>
      </rPr>
      <t>:</t>
    </r>
    <r>
      <rPr>
        <sz val="11"/>
        <rFont val="宋体"/>
        <charset val="134"/>
      </rPr>
      <t>一般债务限额</t>
    </r>
    <r>
      <rPr>
        <sz val="11"/>
        <rFont val="Times New Roman"/>
        <charset val="134"/>
      </rPr>
      <t>107362</t>
    </r>
    <r>
      <rPr>
        <sz val="11"/>
        <rFont val="宋体"/>
        <charset val="134"/>
      </rPr>
      <t>万元，专项债务限额</t>
    </r>
    <r>
      <rPr>
        <sz val="11"/>
        <rFont val="Times New Roman"/>
        <charset val="134"/>
      </rPr>
      <t>230016</t>
    </r>
    <r>
      <rPr>
        <sz val="11"/>
        <rFont val="宋体"/>
        <charset val="134"/>
      </rPr>
      <t>万元）。</t>
    </r>
    <r>
      <rPr>
        <sz val="11"/>
        <rFont val="Times New Roman"/>
        <charset val="134"/>
      </rPr>
      <t xml:space="preserve">
           2</t>
    </r>
    <r>
      <rPr>
        <sz val="11"/>
        <rFont val="宋体"/>
        <charset val="134"/>
      </rPr>
      <t>、</t>
    </r>
    <r>
      <rPr>
        <sz val="11"/>
        <rFont val="Times New Roman"/>
        <charset val="134"/>
      </rPr>
      <t>2022</t>
    </r>
    <r>
      <rPr>
        <sz val="11"/>
        <rFont val="宋体"/>
        <charset val="134"/>
      </rPr>
      <t>年全市政府债务余额为</t>
    </r>
    <r>
      <rPr>
        <sz val="11"/>
        <rFont val="Times New Roman"/>
        <charset val="134"/>
      </rPr>
      <t>2283306</t>
    </r>
    <r>
      <rPr>
        <sz val="11"/>
        <rFont val="宋体"/>
        <charset val="134"/>
      </rPr>
      <t>万元（其中：一般债务余额</t>
    </r>
    <r>
      <rPr>
        <sz val="11"/>
        <rFont val="Times New Roman"/>
        <charset val="134"/>
      </rPr>
      <t>1031618</t>
    </r>
    <r>
      <rPr>
        <sz val="11"/>
        <rFont val="宋体"/>
        <charset val="134"/>
      </rPr>
      <t>万元，专项债务余额</t>
    </r>
    <r>
      <rPr>
        <sz val="11"/>
        <rFont val="Times New Roman"/>
        <charset val="134"/>
      </rPr>
      <t>1251688</t>
    </r>
    <r>
      <rPr>
        <sz val="11"/>
        <rFont val="宋体"/>
        <charset val="134"/>
      </rPr>
      <t>万元），比上年新增政府债务余额</t>
    </r>
    <r>
      <rPr>
        <sz val="11"/>
        <rFont val="Times New Roman"/>
        <charset val="134"/>
      </rPr>
      <t>356675</t>
    </r>
    <r>
      <rPr>
        <sz val="11"/>
        <rFont val="宋体"/>
        <charset val="134"/>
      </rPr>
      <t>万元（其中：一般债务余额</t>
    </r>
    <r>
      <rPr>
        <sz val="11"/>
        <rFont val="Times New Roman"/>
        <charset val="134"/>
      </rPr>
      <t>60159</t>
    </r>
    <r>
      <rPr>
        <sz val="11"/>
        <rFont val="宋体"/>
        <charset val="134"/>
      </rPr>
      <t>万元，专项债务余额</t>
    </r>
    <r>
      <rPr>
        <sz val="11"/>
        <rFont val="Times New Roman"/>
        <charset val="134"/>
      </rPr>
      <t>296516</t>
    </r>
    <r>
      <rPr>
        <sz val="11"/>
        <rFont val="宋体"/>
        <charset val="134"/>
      </rPr>
      <t>万元），其中：市本级政府债务余额减少45090万元（一般债务余额减少27767万元、专项债务余额减少17323万元，余额减少主要为迁移90987万元余额至曾都区），县市区新增政府债务余额</t>
    </r>
    <r>
      <rPr>
        <sz val="11"/>
        <rFont val="Times New Roman"/>
        <charset val="134"/>
      </rPr>
      <t>310778</t>
    </r>
    <r>
      <rPr>
        <sz val="11"/>
        <rFont val="宋体"/>
        <charset val="134"/>
      </rPr>
      <t>万元（一般债务余额87926万元、专项债务余额313839万元）。</t>
    </r>
    <r>
      <rPr>
        <sz val="11"/>
        <rFont val="Times New Roman"/>
        <charset val="134"/>
      </rPr>
      <t xml:space="preserve">
          </t>
    </r>
    <r>
      <rPr>
        <sz val="11"/>
        <rFont val="宋体"/>
        <charset val="134"/>
      </rPr>
      <t>新增政府债务余额具体情况如下：主动偿还政府债务</t>
    </r>
    <r>
      <rPr>
        <sz val="11"/>
        <rFont val="Times New Roman"/>
        <charset val="134"/>
      </rPr>
      <t>87437</t>
    </r>
    <r>
      <rPr>
        <sz val="11"/>
        <rFont val="宋体"/>
        <charset val="134"/>
      </rPr>
      <t>万元，发行新增政府债券</t>
    </r>
    <r>
      <rPr>
        <sz val="11"/>
        <rFont val="Times New Roman"/>
        <charset val="134"/>
      </rPr>
      <t>444112</t>
    </r>
    <r>
      <rPr>
        <sz val="11"/>
        <rFont val="宋体"/>
        <charset val="134"/>
      </rPr>
      <t>万元（一般债券</t>
    </r>
    <r>
      <rPr>
        <sz val="11"/>
        <rFont val="Times New Roman"/>
        <charset val="134"/>
      </rPr>
      <t>97912</t>
    </r>
    <r>
      <rPr>
        <sz val="11"/>
        <rFont val="宋体"/>
        <charset val="134"/>
      </rPr>
      <t>万元、专项债券</t>
    </r>
    <r>
      <rPr>
        <sz val="11"/>
        <rFont val="Times New Roman"/>
        <charset val="134"/>
      </rPr>
      <t>346200</t>
    </r>
    <r>
      <rPr>
        <sz val="11"/>
        <rFont val="宋体"/>
        <charset val="134"/>
      </rPr>
      <t>万元）。市本级新增政府债券80385万元（一般债券6385万元、专项债券</t>
    </r>
    <r>
      <rPr>
        <sz val="11"/>
        <rFont val="Times New Roman"/>
        <charset val="134"/>
      </rPr>
      <t>74000</t>
    </r>
    <r>
      <rPr>
        <sz val="11"/>
        <rFont val="宋体"/>
        <charset val="134"/>
      </rPr>
      <t>万元），县市区新增政府债券363727万元（一般债券91527万元、专项债券</t>
    </r>
    <r>
      <rPr>
        <sz val="11"/>
        <rFont val="Times New Roman"/>
        <charset val="134"/>
      </rPr>
      <t>272200</t>
    </r>
    <r>
      <rPr>
        <sz val="11"/>
        <rFont val="宋体"/>
        <charset val="134"/>
      </rPr>
      <t>万元）。</t>
    </r>
    <r>
      <rPr>
        <sz val="11"/>
        <rFont val="Times New Roman"/>
        <charset val="134"/>
      </rPr>
      <t xml:space="preserve">
           3</t>
    </r>
    <r>
      <rPr>
        <sz val="11"/>
        <rFont val="宋体"/>
        <charset val="134"/>
      </rPr>
      <t>、市本级新增一般债券6385万元，主要用于：水利、文化旅游、水体改善、城乡社区公共设施建设、棚户区改造、教育、应急保障、市场监督等重点民生领域。</t>
    </r>
    <r>
      <rPr>
        <sz val="11"/>
        <rFont val="Times New Roman"/>
        <charset val="134"/>
      </rPr>
      <t xml:space="preserve">
           4</t>
    </r>
    <r>
      <rPr>
        <sz val="11"/>
        <rFont val="宋体"/>
        <charset val="134"/>
      </rPr>
      <t>、市本级新增专项债券</t>
    </r>
    <r>
      <rPr>
        <sz val="11"/>
        <rFont val="Times New Roman"/>
        <charset val="134"/>
      </rPr>
      <t>74000</t>
    </r>
    <r>
      <rPr>
        <sz val="11"/>
        <rFont val="宋体"/>
        <charset val="134"/>
      </rPr>
      <t>万元，主要用于：市城投集团城南新区棚户区改造（涢水南片）（</t>
    </r>
    <r>
      <rPr>
        <sz val="11"/>
        <rFont val="Times New Roman"/>
        <charset val="134"/>
      </rPr>
      <t>7</t>
    </r>
    <r>
      <rPr>
        <sz val="11"/>
        <rFont val="宋体"/>
        <charset val="134"/>
      </rPr>
      <t>至</t>
    </r>
    <r>
      <rPr>
        <sz val="11"/>
        <rFont val="Times New Roman"/>
        <charset val="134"/>
      </rPr>
      <t>12</t>
    </r>
    <r>
      <rPr>
        <sz val="11"/>
        <rFont val="宋体"/>
        <charset val="134"/>
      </rPr>
      <t xml:space="preserve">号楼）项目；市建投公司随州市草店子城市综合体建设项目、随州市飞灰填埋场项目、随州市擂鼓墩小区等老旧小区配套道路设施建设项目（博物馆南路-青年西路）、随州市欧阳修小区等老旧小区配套道路设施建设项目（清河路至桃园路）；市草甸子文旅公司随州市草甸子街历史文化街区保护改造建设项目；市水务集团随州市城南新区供水管网配套设施建设项目、随州市老城区供水管网改造项目；市住建委随州市老城区污水收集管网项目。
           5、2022年我市再融资债券150308万元（一般债券50334万元、专项债券99974万元），其中：市本级19917万元（一般债券2826万元、专项债券17091万元），县市区130391万元（一般债券47508万元、专项债券82883万元），全部用于偿还到期债券本金。                       
</t>
    </r>
  </si>
  <si>
    <t>附表7</t>
  </si>
  <si>
    <t>2022年全市政府债券发行及还本付息表</t>
  </si>
  <si>
    <t>项  目</t>
  </si>
  <si>
    <t>全市</t>
  </si>
  <si>
    <t>市本级</t>
  </si>
  <si>
    <r>
      <rPr>
        <b/>
        <sz val="11"/>
        <rFont val="SimSun"/>
        <charset val="134"/>
      </rPr>
      <t>合</t>
    </r>
    <r>
      <rPr>
        <b/>
        <sz val="11"/>
        <rFont val="Times New Roman"/>
        <charset val="134"/>
      </rPr>
      <t xml:space="preserve">  </t>
    </r>
    <r>
      <rPr>
        <b/>
        <sz val="11"/>
        <rFont val="SimSun"/>
        <charset val="134"/>
      </rPr>
      <t>计</t>
    </r>
  </si>
  <si>
    <r>
      <rPr>
        <b/>
        <sz val="11"/>
        <rFont val="SimSun"/>
        <charset val="134"/>
      </rPr>
      <t>一、</t>
    </r>
    <r>
      <rPr>
        <b/>
        <sz val="11"/>
        <rFont val="Times New Roman"/>
        <charset val="134"/>
      </rPr>
      <t>2022</t>
    </r>
    <r>
      <rPr>
        <b/>
        <sz val="11"/>
        <rFont val="SimSun"/>
        <charset val="134"/>
      </rPr>
      <t>年还本预计执行数</t>
    </r>
  </si>
  <si>
    <r>
      <rPr>
        <sz val="11"/>
        <rFont val="SimSun"/>
        <charset val="134"/>
      </rPr>
      <t>（一）一般债券</t>
    </r>
  </si>
  <si>
    <r>
      <rPr>
        <sz val="11"/>
        <rFont val="Times New Roman"/>
        <charset val="134"/>
      </rPr>
      <t xml:space="preserve">   </t>
    </r>
    <r>
      <rPr>
        <sz val="11"/>
        <rFont val="SimSun"/>
        <charset val="134"/>
      </rPr>
      <t>其中：再融资</t>
    </r>
  </si>
  <si>
    <r>
      <rPr>
        <sz val="11"/>
        <rFont val="Times New Roman"/>
        <charset val="134"/>
      </rPr>
      <t xml:space="preserve">      </t>
    </r>
    <r>
      <rPr>
        <sz val="11"/>
        <rFont val="SimSun"/>
        <charset val="134"/>
      </rPr>
      <t>财政预算安排</t>
    </r>
    <r>
      <rPr>
        <sz val="11"/>
        <rFont val="Times New Roman"/>
        <charset val="134"/>
      </rPr>
      <t xml:space="preserve"> </t>
    </r>
  </si>
  <si>
    <r>
      <rPr>
        <sz val="11"/>
        <rFont val="SimSun"/>
        <charset val="134"/>
      </rPr>
      <t>（二）专项债券</t>
    </r>
  </si>
  <si>
    <r>
      <rPr>
        <sz val="11"/>
        <rFont val="Times New Roman"/>
        <charset val="134"/>
      </rPr>
      <t xml:space="preserve">      </t>
    </r>
    <r>
      <rPr>
        <sz val="11"/>
        <rFont val="SimSun"/>
        <charset val="134"/>
      </rPr>
      <t>财政预算安排</t>
    </r>
  </si>
  <si>
    <r>
      <rPr>
        <b/>
        <sz val="11"/>
        <rFont val="SimSun"/>
        <charset val="134"/>
      </rPr>
      <t>二、</t>
    </r>
    <r>
      <rPr>
        <b/>
        <sz val="11"/>
        <rFont val="Times New Roman"/>
        <charset val="134"/>
      </rPr>
      <t>2022</t>
    </r>
    <r>
      <rPr>
        <b/>
        <sz val="11"/>
        <rFont val="SimSun"/>
        <charset val="134"/>
      </rPr>
      <t>年付息预计执行数</t>
    </r>
  </si>
  <si>
    <r>
      <rPr>
        <b/>
        <sz val="11"/>
        <rFont val="SimSun"/>
        <charset val="134"/>
      </rPr>
      <t>一、</t>
    </r>
    <r>
      <rPr>
        <b/>
        <sz val="11"/>
        <rFont val="Times New Roman"/>
        <charset val="134"/>
      </rPr>
      <t>2022</t>
    </r>
    <r>
      <rPr>
        <b/>
        <sz val="11"/>
        <rFont val="SimSun"/>
        <charset val="134"/>
      </rPr>
      <t>年还本预算数</t>
    </r>
  </si>
  <si>
    <r>
      <rPr>
        <b/>
        <sz val="11"/>
        <rFont val="SimSun"/>
        <charset val="134"/>
      </rPr>
      <t>二、</t>
    </r>
    <r>
      <rPr>
        <b/>
        <sz val="11"/>
        <rFont val="Times New Roman"/>
        <charset val="134"/>
      </rPr>
      <t>2022</t>
    </r>
    <r>
      <rPr>
        <b/>
        <sz val="11"/>
        <rFont val="SimSun"/>
        <charset val="134"/>
      </rPr>
      <t>年付息预算数</t>
    </r>
  </si>
  <si>
    <r>
      <rPr>
        <sz val="12"/>
        <rFont val="黑体"/>
        <charset val="134"/>
      </rPr>
      <t>附表</t>
    </r>
    <r>
      <rPr>
        <sz val="12"/>
        <rFont val="Times New Roman"/>
        <charset val="134"/>
      </rPr>
      <t>8</t>
    </r>
  </si>
  <si>
    <r>
      <rPr>
        <sz val="20"/>
        <rFont val="方正大标宋简体"/>
        <charset val="134"/>
      </rPr>
      <t>全市</t>
    </r>
    <r>
      <rPr>
        <sz val="20"/>
        <rFont val="Times New Roman"/>
        <charset val="134"/>
      </rPr>
      <t>2022</t>
    </r>
    <r>
      <rPr>
        <sz val="20"/>
        <rFont val="方正大标宋简体"/>
        <charset val="134"/>
      </rPr>
      <t>年政府性基金预算收入执行表</t>
    </r>
  </si>
  <si>
    <t xml:space="preserve"> 单位：万元</t>
  </si>
  <si>
    <t>地方政府性基金收入合计</t>
  </si>
  <si>
    <t>一、农网还贷资金收入</t>
  </si>
  <si>
    <t>二、港口建设费收入</t>
  </si>
  <si>
    <t>三、国家电影事业发展专项资金收入</t>
  </si>
  <si>
    <t>四、国有土地收益基金收入</t>
  </si>
  <si>
    <t>五、农业土地开发资金收入</t>
  </si>
  <si>
    <t>六、国有土地使用权出让收入</t>
  </si>
  <si>
    <t>七、大中型水库库区基金收入</t>
  </si>
  <si>
    <t>八、彩票公益金收入</t>
  </si>
  <si>
    <t>九、城市基础设施配套费收入</t>
  </si>
  <si>
    <t>十、小型水库移民扶助基金收入</t>
  </si>
  <si>
    <t>十一、国家重大水利工程建设基金收入</t>
  </si>
  <si>
    <t>十二、车辆通行费</t>
  </si>
  <si>
    <t>十三、污水处理费收入</t>
  </si>
  <si>
    <t>十四、彩票发行机构和彩票销售机构的业务费用</t>
  </si>
  <si>
    <t>十五、其他政府性基金收入</t>
  </si>
  <si>
    <t>十六、专项债券对应项目专项收入</t>
  </si>
  <si>
    <t>十七、其他政府性基金专项债务对应项目专项收入</t>
  </si>
  <si>
    <t>转移性收入合计</t>
  </si>
  <si>
    <r>
      <rPr>
        <sz val="11"/>
        <rFont val="Times New Roman"/>
        <charset val="134"/>
      </rPr>
      <t xml:space="preserve">    </t>
    </r>
    <r>
      <rPr>
        <sz val="11"/>
        <rFont val="宋体"/>
        <charset val="134"/>
      </rPr>
      <t>一、政府性基金转移收入</t>
    </r>
  </si>
  <si>
    <r>
      <rPr>
        <sz val="11"/>
        <rFont val="Times New Roman"/>
        <charset val="134"/>
      </rPr>
      <t xml:space="preserve">        </t>
    </r>
    <r>
      <rPr>
        <sz val="11"/>
        <rFont val="宋体"/>
        <charset val="134"/>
      </rPr>
      <t>　政府性基金补助收入</t>
    </r>
  </si>
  <si>
    <r>
      <rPr>
        <sz val="11"/>
        <rFont val="Times New Roman"/>
        <charset val="134"/>
      </rPr>
      <t xml:space="preserve">        </t>
    </r>
    <r>
      <rPr>
        <sz val="11"/>
        <rFont val="宋体"/>
        <charset val="134"/>
      </rPr>
      <t>　政府性基金上解收入</t>
    </r>
  </si>
  <si>
    <r>
      <rPr>
        <sz val="11"/>
        <rFont val="Times New Roman"/>
        <charset val="134"/>
      </rPr>
      <t xml:space="preserve">   </t>
    </r>
    <r>
      <rPr>
        <sz val="11"/>
        <rFont val="宋体"/>
        <charset val="134"/>
      </rPr>
      <t>二、</t>
    </r>
    <r>
      <rPr>
        <sz val="11"/>
        <rFont val="Times New Roman"/>
        <charset val="134"/>
      </rPr>
      <t xml:space="preserve"> </t>
    </r>
    <r>
      <rPr>
        <sz val="11"/>
        <rFont val="宋体"/>
        <charset val="134"/>
      </rPr>
      <t>债务转贷收入</t>
    </r>
  </si>
  <si>
    <r>
      <rPr>
        <sz val="11"/>
        <rFont val="Times New Roman"/>
        <charset val="134"/>
      </rPr>
      <t xml:space="preserve">            </t>
    </r>
    <r>
      <rPr>
        <sz val="11"/>
        <rFont val="宋体"/>
        <charset val="134"/>
      </rPr>
      <t>地方政府专项债务转贷收入</t>
    </r>
  </si>
  <si>
    <r>
      <rPr>
        <sz val="11"/>
        <rFont val="Times New Roman"/>
        <charset val="134"/>
      </rPr>
      <t xml:space="preserve">   </t>
    </r>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</si>
  <si>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</si>
  <si>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r>
      <rPr>
        <sz val="11"/>
        <rFont val="Times New Roman"/>
        <charset val="134"/>
      </rPr>
      <t xml:space="preserve">   </t>
    </r>
    <r>
      <rPr>
        <sz val="11"/>
        <rFont val="宋体"/>
        <charset val="134"/>
      </rPr>
      <t>四、</t>
    </r>
    <r>
      <rPr>
        <sz val="11"/>
        <rFont val="Times New Roman"/>
        <charset val="134"/>
      </rPr>
      <t xml:space="preserve"> </t>
    </r>
    <r>
      <rPr>
        <sz val="11"/>
        <rFont val="宋体"/>
        <charset val="134"/>
      </rPr>
      <t>调入资金</t>
    </r>
  </si>
  <si>
    <t>收入总计</t>
  </si>
  <si>
    <r>
      <rPr>
        <sz val="12"/>
        <rFont val="黑体"/>
        <charset val="134"/>
      </rPr>
      <t>附表</t>
    </r>
    <r>
      <rPr>
        <sz val="12"/>
        <rFont val="Times New Roman"/>
        <charset val="134"/>
      </rPr>
      <t>9</t>
    </r>
  </si>
  <si>
    <r>
      <rPr>
        <sz val="20"/>
        <rFont val="方正大标宋简体"/>
        <charset val="134"/>
      </rPr>
      <t>全市</t>
    </r>
    <r>
      <rPr>
        <sz val="20"/>
        <rFont val="Times New Roman"/>
        <charset val="134"/>
      </rPr>
      <t>2022</t>
    </r>
    <r>
      <rPr>
        <sz val="20"/>
        <rFont val="方正大标宋简体"/>
        <charset val="134"/>
      </rPr>
      <t>年政府性基金预算支出执行表</t>
    </r>
  </si>
  <si>
    <t xml:space="preserve">      单位：万元</t>
  </si>
  <si>
    <t>地方政府性基金预算支出合计</t>
  </si>
  <si>
    <t>一、文化旅游体育与传媒支出</t>
  </si>
  <si>
    <t>二、社会保障和就业支出</t>
  </si>
  <si>
    <t>三、节能环保支出</t>
  </si>
  <si>
    <t>四、城乡社区支出</t>
  </si>
  <si>
    <t>五、农林水支出</t>
  </si>
  <si>
    <t>六、交通运输支出</t>
  </si>
  <si>
    <t>七、资源勘探信息等支出</t>
  </si>
  <si>
    <t>八、其他支出</t>
  </si>
  <si>
    <t>九、债务付息支出</t>
  </si>
  <si>
    <t>十、债务发行费支出</t>
  </si>
  <si>
    <t>十一、抗疫特别国债支出</t>
  </si>
  <si>
    <r>
      <rPr>
        <sz val="11"/>
        <rFont val="Times New Roman"/>
        <charset val="134"/>
      </rPr>
      <t xml:space="preserve">    </t>
    </r>
    <r>
      <rPr>
        <sz val="11"/>
        <rFont val="宋体"/>
        <charset val="134"/>
      </rPr>
      <t>政府性基金转移支付</t>
    </r>
  </si>
  <si>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</si>
  <si>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年终结余</t>
    </r>
  </si>
  <si>
    <r>
      <rPr>
        <sz val="11"/>
        <rFont val="Times New Roman"/>
        <charset val="134"/>
      </rPr>
      <t xml:space="preserve">    </t>
    </r>
    <r>
      <rPr>
        <sz val="11"/>
        <rFont val="宋体"/>
        <charset val="134"/>
      </rPr>
      <t>债务转贷支出</t>
    </r>
  </si>
  <si>
    <r>
      <rPr>
        <sz val="11"/>
        <rFont val="Times New Roman"/>
        <charset val="134"/>
      </rPr>
      <t xml:space="preserve">    </t>
    </r>
    <r>
      <rPr>
        <sz val="10"/>
        <rFont val="宋体"/>
        <charset val="134"/>
      </rPr>
      <t>地方政府专项债务还本支出</t>
    </r>
  </si>
  <si>
    <r>
      <rPr>
        <sz val="12"/>
        <rFont val="黑体"/>
        <charset val="134"/>
      </rPr>
      <t>附表</t>
    </r>
    <r>
      <rPr>
        <sz val="12"/>
        <rFont val="Times New Roman"/>
        <charset val="134"/>
      </rPr>
      <t>10</t>
    </r>
  </si>
  <si>
    <r>
      <rPr>
        <sz val="20"/>
        <rFont val="方正大标宋简体"/>
        <charset val="134"/>
      </rPr>
      <t>市本级</t>
    </r>
    <r>
      <rPr>
        <sz val="20"/>
        <rFont val="Times New Roman"/>
        <charset val="134"/>
      </rPr>
      <t>2022</t>
    </r>
    <r>
      <rPr>
        <sz val="20"/>
        <rFont val="方正大标宋简体"/>
        <charset val="134"/>
      </rPr>
      <t>年政府性基金预算收入执行表</t>
    </r>
  </si>
  <si>
    <t xml:space="preserve">   单位：万元</t>
  </si>
  <si>
    <t>十六、国有土地使用权出让金专项债务对应专项收入</t>
  </si>
  <si>
    <r>
      <rPr>
        <sz val="12"/>
        <rFont val="Times New Roman"/>
        <charset val="134"/>
      </rPr>
      <t xml:space="preserve">  </t>
    </r>
    <r>
      <rPr>
        <sz val="12"/>
        <rFont val="宋体"/>
        <charset val="134"/>
      </rPr>
      <t>一、政府性基金转移收入</t>
    </r>
  </si>
  <si>
    <r>
      <rPr>
        <sz val="12"/>
        <rFont val="Times New Roman"/>
        <charset val="134"/>
      </rPr>
      <t xml:space="preserve">        </t>
    </r>
    <r>
      <rPr>
        <sz val="12"/>
        <rFont val="宋体"/>
        <charset val="134"/>
      </rPr>
      <t>政府性基金补助收入</t>
    </r>
  </si>
  <si>
    <r>
      <rPr>
        <sz val="12"/>
        <rFont val="Times New Roman"/>
        <charset val="134"/>
      </rPr>
      <t xml:space="preserve">        </t>
    </r>
    <r>
      <rPr>
        <sz val="12"/>
        <rFont val="宋体"/>
        <charset val="134"/>
      </rPr>
      <t>其他补助收入</t>
    </r>
  </si>
  <si>
    <r>
      <rPr>
        <sz val="12"/>
        <rFont val="Times New Roman"/>
        <charset val="134"/>
      </rPr>
      <t xml:space="preserve">        </t>
    </r>
    <r>
      <rPr>
        <sz val="12"/>
        <rFont val="宋体"/>
        <charset val="134"/>
      </rPr>
      <t>政府性基金上解收入</t>
    </r>
  </si>
  <si>
    <r>
      <rPr>
        <sz val="12"/>
        <rFont val="Times New Roman"/>
        <charset val="134"/>
      </rPr>
      <t xml:space="preserve">        </t>
    </r>
    <r>
      <rPr>
        <sz val="12"/>
        <rFont val="宋体"/>
        <charset val="134"/>
      </rPr>
      <t>抗疫特别国债转移支付收入</t>
    </r>
  </si>
  <si>
    <r>
      <rPr>
        <sz val="12"/>
        <rFont val="Times New Roman"/>
        <charset val="134"/>
      </rPr>
      <t xml:space="preserve">   </t>
    </r>
    <r>
      <rPr>
        <sz val="12"/>
        <rFont val="宋体"/>
        <charset val="134"/>
      </rPr>
      <t>二、</t>
    </r>
    <r>
      <rPr>
        <sz val="12"/>
        <rFont val="Times New Roman"/>
        <charset val="134"/>
      </rPr>
      <t xml:space="preserve"> </t>
    </r>
    <r>
      <rPr>
        <sz val="12"/>
        <rFont val="宋体"/>
        <charset val="134"/>
      </rPr>
      <t>债务转贷收入</t>
    </r>
  </si>
  <si>
    <r>
      <rPr>
        <sz val="12"/>
        <rFont val="Times New Roman"/>
        <charset val="134"/>
      </rPr>
      <t xml:space="preserve">        </t>
    </r>
    <r>
      <rPr>
        <sz val="12"/>
        <rFont val="宋体"/>
        <charset val="134"/>
      </rPr>
      <t>地方政府专项债务转贷收入</t>
    </r>
  </si>
  <si>
    <t xml:space="preserve">      国有土地使用权出让金债务转贷收入</t>
  </si>
  <si>
    <t xml:space="preserve">      棚户区改造专项债券转贷收入</t>
  </si>
  <si>
    <t xml:space="preserve">      其他地方自行试点项目收益专项债券转贷收入</t>
  </si>
  <si>
    <t xml:space="preserve">      其他政府性基金转贷转贷收入</t>
  </si>
  <si>
    <r>
      <rPr>
        <sz val="12"/>
        <rFont val="Times New Roman"/>
        <charset val="134"/>
      </rPr>
      <t xml:space="preserve">   </t>
    </r>
    <r>
      <rPr>
        <sz val="12"/>
        <rFont val="宋体"/>
        <charset val="134"/>
      </rPr>
      <t>三、</t>
    </r>
    <r>
      <rPr>
        <sz val="12"/>
        <rFont val="Times New Roman"/>
        <charset val="134"/>
      </rPr>
      <t xml:space="preserve"> </t>
    </r>
    <r>
      <rPr>
        <sz val="12"/>
        <rFont val="宋体"/>
        <charset val="134"/>
      </rPr>
      <t>上年结余收入</t>
    </r>
  </si>
  <si>
    <r>
      <rPr>
        <sz val="12"/>
        <rFont val="Times New Roman"/>
        <charset val="134"/>
      </rPr>
      <t xml:space="preserve">            </t>
    </r>
    <r>
      <rPr>
        <sz val="12"/>
        <rFont val="宋体"/>
        <charset val="134"/>
      </rPr>
      <t>政府性基金预算上年结余收入</t>
    </r>
  </si>
  <si>
    <r>
      <rPr>
        <sz val="12"/>
        <rFont val="Times New Roman"/>
        <charset val="134"/>
      </rPr>
      <t xml:space="preserve">   </t>
    </r>
    <r>
      <rPr>
        <sz val="12"/>
        <rFont val="宋体"/>
        <charset val="134"/>
      </rPr>
      <t>四、</t>
    </r>
    <r>
      <rPr>
        <sz val="12"/>
        <rFont val="Times New Roman"/>
        <charset val="134"/>
      </rPr>
      <t xml:space="preserve"> </t>
    </r>
    <r>
      <rPr>
        <sz val="12"/>
        <rFont val="宋体"/>
        <charset val="134"/>
      </rPr>
      <t>调入资金</t>
    </r>
  </si>
  <si>
    <r>
      <rPr>
        <sz val="12"/>
        <rFont val="黑体"/>
        <charset val="134"/>
      </rPr>
      <t>附表</t>
    </r>
    <r>
      <rPr>
        <sz val="12"/>
        <rFont val="Times New Roman"/>
        <charset val="134"/>
      </rPr>
      <t>11</t>
    </r>
  </si>
  <si>
    <r>
      <rPr>
        <sz val="20"/>
        <rFont val="方正大标宋简体"/>
        <charset val="134"/>
      </rPr>
      <t>市本级</t>
    </r>
    <r>
      <rPr>
        <sz val="20"/>
        <rFont val="Times New Roman"/>
        <charset val="134"/>
      </rPr>
      <t>2022</t>
    </r>
    <r>
      <rPr>
        <sz val="20"/>
        <rFont val="方正大标宋简体"/>
        <charset val="134"/>
      </rPr>
      <t>年政府性基金预算支出执行表</t>
    </r>
  </si>
  <si>
    <t>国家电影事业发展专项资金安排的支出</t>
  </si>
  <si>
    <r>
      <rPr>
        <sz val="11"/>
        <rFont val="Times New Roman"/>
        <charset val="134"/>
      </rPr>
      <t xml:space="preserve">      </t>
    </r>
    <r>
      <rPr>
        <sz val="11"/>
        <rFont val="宋体"/>
        <charset val="134"/>
      </rPr>
      <t>其他国家电影事业发展专项资金支出</t>
    </r>
  </si>
  <si>
    <t>大中型水库移民后期扶持基金支出</t>
  </si>
  <si>
    <t>移民补助</t>
  </si>
  <si>
    <t>基础设施建设和经济发展</t>
  </si>
  <si>
    <t>其他大中型水库移民后期扶持资金支出</t>
  </si>
  <si>
    <t>三、城乡社区支出</t>
  </si>
  <si>
    <t>国有土地使用权出让收入及对应专项债务收入安排的支出</t>
  </si>
  <si>
    <t>征地和拆迁补偿支出</t>
  </si>
  <si>
    <t>土地开发支出</t>
  </si>
  <si>
    <t>城市建设支出</t>
  </si>
  <si>
    <t>农村基础设施建设支出</t>
  </si>
  <si>
    <t>补助被征地农民支出</t>
  </si>
  <si>
    <t>土地出让业务支出</t>
  </si>
  <si>
    <t>廉租住房支出</t>
  </si>
  <si>
    <t>棚户区改造支出</t>
  </si>
  <si>
    <t>公共租赁住房支出</t>
  </si>
  <si>
    <t>其他国有土地使用权出让收入安排的支出</t>
  </si>
  <si>
    <t>国有土地收益基金安排的支出</t>
  </si>
  <si>
    <t>其他国有土地收益基金安排的支出</t>
  </si>
  <si>
    <t>农业土地开发资金安排的支出</t>
  </si>
  <si>
    <t>城市基础设施配套费安排的支出</t>
  </si>
  <si>
    <t>城市公共设施</t>
  </si>
  <si>
    <t>城市环境卫生</t>
  </si>
  <si>
    <t>城市防洪</t>
  </si>
  <si>
    <t>其他城市基础设施配套费安排的支出</t>
  </si>
  <si>
    <t>污水处理费及对应专项债务收入安排的支出</t>
  </si>
  <si>
    <t>污水处理设施建设和运营</t>
  </si>
  <si>
    <t>其他污水处理费安排的支出</t>
  </si>
  <si>
    <t>棚户区改造专项债券安排的支出</t>
  </si>
  <si>
    <t>其他棚户区改造专项债券安排的支出</t>
  </si>
  <si>
    <t>四、交通运输支出</t>
  </si>
  <si>
    <t>车辆通行费安排的支出</t>
  </si>
  <si>
    <t>其他车辆通行费安排的支出</t>
  </si>
  <si>
    <t>五、资源勘探信息等支出</t>
  </si>
  <si>
    <t>农网还贷资金支出</t>
  </si>
  <si>
    <t>地方农网还贷资金支出</t>
  </si>
  <si>
    <t>六、商业服务业等支出</t>
  </si>
  <si>
    <t>旅游发展基金支出</t>
  </si>
  <si>
    <t>地方旅游开发项目补助</t>
  </si>
  <si>
    <t>七、其他支出</t>
  </si>
  <si>
    <t>其他政府性基金及对应专项债务收入安排的支出</t>
  </si>
  <si>
    <t>其他政府性基金安排的支出</t>
  </si>
  <si>
    <t>其他地方自行试点项目收益专项债券收入安排的支出</t>
  </si>
  <si>
    <t>彩票公益金安排的支出</t>
  </si>
  <si>
    <t>用于社会福利的彩票公益金支出</t>
  </si>
  <si>
    <t>用于体育事业的彩票公益金支出</t>
  </si>
  <si>
    <t>用于红十字事业的彩票公益金支出</t>
  </si>
  <si>
    <t>用于残疾人事业的彩票公益金支出</t>
  </si>
  <si>
    <t>用于城乡医疗救助的彩票公益金支出</t>
  </si>
  <si>
    <t>八、债务付息支出</t>
  </si>
  <si>
    <t>地方政府专项债务付息支出</t>
  </si>
  <si>
    <t>国有土地使用权出让金债务付息支出</t>
  </si>
  <si>
    <t>土地储备专项债券付息支出</t>
  </si>
  <si>
    <t>棚户区改造专项债券付息支出</t>
  </si>
  <si>
    <t>其他地方自行试点项目收益专项债券付息支出</t>
  </si>
  <si>
    <t>九、债务发行费用支出</t>
  </si>
  <si>
    <t>地方政府专项债务发行费用支出</t>
  </si>
  <si>
    <t>国有土地使用权出让金债务发行费用支出</t>
  </si>
  <si>
    <t>土地储备专项债券发行费用支出</t>
  </si>
  <si>
    <t>棚户区改造专项债券发行费支出</t>
  </si>
  <si>
    <t>其他地方自行试点项目收益专项债券发行费支出</t>
  </si>
  <si>
    <t>十、抗疫特别国债安排的支出</t>
  </si>
  <si>
    <t>基础设施建设</t>
  </si>
  <si>
    <t>公共卫生体系建设</t>
  </si>
  <si>
    <t>重大疫情防控救治体系建设</t>
  </si>
  <si>
    <t>其他基础设施建设</t>
  </si>
  <si>
    <t>抗疫相关支出</t>
  </si>
  <si>
    <t>政府性基金转移支付</t>
  </si>
  <si>
    <t>调出资金</t>
  </si>
  <si>
    <t>年终结余</t>
  </si>
  <si>
    <t>债务转贷支出</t>
  </si>
  <si>
    <t>地方政府专项债务还本支出</t>
  </si>
  <si>
    <t>抗疫特别国债还本支出</t>
  </si>
  <si>
    <r>
      <rPr>
        <sz val="12"/>
        <rFont val="黑体"/>
        <charset val="134"/>
      </rPr>
      <t>附表</t>
    </r>
    <r>
      <rPr>
        <sz val="12"/>
        <rFont val="Times New Roman"/>
        <charset val="134"/>
      </rPr>
      <t>12</t>
    </r>
  </si>
  <si>
    <r>
      <rPr>
        <sz val="20"/>
        <rFont val="方正大标宋简体"/>
        <charset val="134"/>
      </rPr>
      <t>全市</t>
    </r>
    <r>
      <rPr>
        <sz val="20"/>
        <rFont val="Times New Roman"/>
        <charset val="134"/>
      </rPr>
      <t>2022</t>
    </r>
    <r>
      <rPr>
        <sz val="20"/>
        <rFont val="方正大标宋简体"/>
        <charset val="134"/>
      </rPr>
      <t>年地方政府专项债务余额限额表</t>
    </r>
  </si>
  <si>
    <r>
      <rPr>
        <sz val="11"/>
        <rFont val="Times New Roman"/>
        <charset val="134"/>
      </rPr>
      <t xml:space="preserve">                                                                                                      </t>
    </r>
    <r>
      <rPr>
        <sz val="11"/>
        <rFont val="SimSun"/>
        <charset val="134"/>
      </rPr>
      <t>单位：万元</t>
    </r>
  </si>
  <si>
    <r>
      <rPr>
        <sz val="11"/>
        <rFont val="黑体"/>
        <charset val="134"/>
      </rPr>
      <t>专项债务</t>
    </r>
  </si>
  <si>
    <t xml:space="preserve">备注：1、2022年财政厅核定我市政府债务限额为2411660万元（其中:一般债务限额1159971万元、专项债务限额1251689万元），比上年新增债务限额337378万元（其中:一般债务限额107362万元，专项债务限额230016万元）。
           2、2022年全市政府债务余额为2283306万元（其中：一般债务余额1031618万元，专项债务余额1251688万元），比上年新增政府债务余额356675万元（其中：一般债务余额60159万元，专项债务余额296516万元），其中：市本级政府债务余额减少45090万元（一般债务余额减少27767万元、专项债务余额减少17323万元，余额减少主要为迁移90987万元余额至曾都区），县市区新增政府债务余额310778万元（一般债务余额87926万元、专项债务余额313839万元）。
          新增政府债务余额具体情况如下：主动偿还政府债务87437万元，发行新增政府债券444112万元（一般债券97912万元、专项债券346200万元）。市本级新增政府债券80385万元（一般债券6385万元、专项债券74000万元），县市区新增政府债券363727万元（一般债券91527万元、专项债券272200万元）。
           3、市本级新增一般债券6385万元，主要用于：水利、文化旅游、水体改善、城乡社区公共设施建设、棚户区改造、教育、应急保障、市场监督等重点民生领域。
           4、市本级新增专项债券74000万元，主要用于：市城投集团城南新区棚户区改造（涢水南片）（7至12号楼）项目；市建投公司随州市草店子城市综合体建设项目、随州市飞灰填埋场项目、随州市擂鼓墩小区等老旧小区配套道路设施建设项目（博物馆南路-青年西路）、随州市欧阳修小区等老旧小区配套道路设施建设项目（清河路至桃园路）；市草甸子文旅公司随州市草甸子街历史文化街区保护改造建设项目；市水务集团随州市城南新区供水管网配套设施建设项目、随州市老城区供水管网改造项目；市住建委随州市老城区污水收集管网项目。
           5、2022年我市再融资债券150308万元（一般债券50334万元、专项债券99974万元），其中：市本级19917万元（一般债券2826万元、专项债券17091万元），县市区130391万元（一般债券47508万元、专项债券82883万元），全部用于偿还到期债券本金。          
</t>
  </si>
  <si>
    <r>
      <rPr>
        <sz val="12"/>
        <rFont val="黑体"/>
        <charset val="134"/>
      </rPr>
      <t>附表</t>
    </r>
    <r>
      <rPr>
        <sz val="12"/>
        <rFont val="Times New Roman"/>
        <charset val="134"/>
      </rPr>
      <t>13</t>
    </r>
  </si>
  <si>
    <r>
      <rPr>
        <sz val="20"/>
        <rFont val="方正大标宋简体"/>
        <charset val="134"/>
      </rPr>
      <t>全市</t>
    </r>
    <r>
      <rPr>
        <sz val="20"/>
        <rFont val="Times New Roman"/>
        <charset val="134"/>
      </rPr>
      <t>2022</t>
    </r>
    <r>
      <rPr>
        <sz val="20"/>
        <rFont val="方正大标宋简体"/>
        <charset val="134"/>
      </rPr>
      <t>年社会保险基金预算收入执行表</t>
    </r>
  </si>
  <si>
    <t>收入科目</t>
  </si>
  <si>
    <t>收入项目</t>
  </si>
  <si>
    <t>全市社会保险基金收入合计</t>
  </si>
  <si>
    <t>一、失业保险基金收入</t>
  </si>
  <si>
    <t>二、城镇职工基本医疗保险基金收入(含生育）</t>
  </si>
  <si>
    <t>三、工伤保险基金收入</t>
  </si>
  <si>
    <t>四、城乡居民基本养老保险基金收入</t>
  </si>
  <si>
    <t>五、机关事业单位基本养老保险基金收入</t>
  </si>
  <si>
    <t>六、城乡居民基本医疗保险基金收入</t>
  </si>
  <si>
    <r>
      <rPr>
        <sz val="12"/>
        <rFont val="黑体"/>
        <charset val="134"/>
      </rPr>
      <t>附表</t>
    </r>
    <r>
      <rPr>
        <sz val="12"/>
        <rFont val="Times New Roman"/>
        <charset val="134"/>
      </rPr>
      <t>14</t>
    </r>
  </si>
  <si>
    <r>
      <rPr>
        <sz val="20"/>
        <rFont val="方正大标宋简体"/>
        <charset val="134"/>
      </rPr>
      <t>全市</t>
    </r>
    <r>
      <rPr>
        <sz val="20"/>
        <rFont val="Times New Roman"/>
        <charset val="134"/>
      </rPr>
      <t>2022</t>
    </r>
    <r>
      <rPr>
        <sz val="20"/>
        <rFont val="方正大标宋简体"/>
        <charset val="134"/>
      </rPr>
      <t>年社会保险基金预算支出执行表</t>
    </r>
  </si>
  <si>
    <t>支出科目</t>
  </si>
  <si>
    <t>支出项目</t>
  </si>
  <si>
    <t>全市社会保险基金支出合计</t>
  </si>
  <si>
    <t>一、失业保险基金支出</t>
  </si>
  <si>
    <t>二、城镇职工基本医疗保险基金支出（含生育）</t>
  </si>
  <si>
    <t>三、工伤保险基金支出</t>
  </si>
  <si>
    <t>四、城乡居民基本养老保险基金支出</t>
  </si>
  <si>
    <t>五、机关事业单位基本养老保险基金支出</t>
  </si>
  <si>
    <t>六、城乡居民基本医疗保险基金支出</t>
  </si>
  <si>
    <r>
      <rPr>
        <sz val="12"/>
        <rFont val="黑体"/>
        <charset val="134"/>
      </rPr>
      <t>附表</t>
    </r>
    <r>
      <rPr>
        <sz val="12"/>
        <rFont val="Times New Roman"/>
        <charset val="134"/>
      </rPr>
      <t>15</t>
    </r>
  </si>
  <si>
    <r>
      <rPr>
        <sz val="20"/>
        <rFont val="方正大标宋简体"/>
        <charset val="134"/>
      </rPr>
      <t>市本级</t>
    </r>
    <r>
      <rPr>
        <sz val="20"/>
        <rFont val="Times New Roman"/>
        <charset val="134"/>
      </rPr>
      <t>2022</t>
    </r>
    <r>
      <rPr>
        <sz val="20"/>
        <rFont val="方正大标宋简体"/>
        <charset val="134"/>
      </rPr>
      <t>年社会保险基金预算收入执行表</t>
    </r>
  </si>
  <si>
    <t>市本级社会保险基金收入合计</t>
  </si>
  <si>
    <r>
      <rPr>
        <sz val="11"/>
        <rFont val="Times New Roman"/>
        <charset val="134"/>
      </rPr>
      <t xml:space="preserve">   </t>
    </r>
    <r>
      <rPr>
        <sz val="11"/>
        <rFont val="宋体"/>
        <charset val="134"/>
      </rPr>
      <t>其中：失业保险费收入</t>
    </r>
  </si>
  <si>
    <r>
      <rPr>
        <sz val="11"/>
        <rFont val="Times New Roman"/>
        <charset val="134"/>
      </rPr>
      <t xml:space="preserve">              </t>
    </r>
    <r>
      <rPr>
        <sz val="11"/>
        <rFont val="宋体"/>
        <charset val="134"/>
      </rPr>
      <t>失业保险基金财政补贴收入</t>
    </r>
  </si>
  <si>
    <r>
      <rPr>
        <sz val="11"/>
        <rFont val="Times New Roman"/>
        <charset val="134"/>
      </rPr>
      <t xml:space="preserve">              </t>
    </r>
    <r>
      <rPr>
        <sz val="11"/>
        <rFont val="宋体"/>
        <charset val="134"/>
      </rPr>
      <t>失业保险基金利息收入</t>
    </r>
  </si>
  <si>
    <r>
      <rPr>
        <sz val="11"/>
        <rFont val="Times New Roman"/>
        <charset val="134"/>
      </rPr>
      <t xml:space="preserve">              </t>
    </r>
    <r>
      <rPr>
        <sz val="11"/>
        <rFont val="宋体"/>
        <charset val="134"/>
      </rPr>
      <t>失业保险基金上级补助收入</t>
    </r>
  </si>
  <si>
    <r>
      <rPr>
        <sz val="11"/>
        <rFont val="Times New Roman"/>
        <charset val="134"/>
      </rPr>
      <t xml:space="preserve">              </t>
    </r>
    <r>
      <rPr>
        <sz val="11"/>
        <rFont val="宋体"/>
        <charset val="134"/>
      </rPr>
      <t>失业保险基金其他收入</t>
    </r>
  </si>
  <si>
    <t>二、城镇职工基本医疗保险基金收入</t>
  </si>
  <si>
    <r>
      <rPr>
        <sz val="11"/>
        <rFont val="Times New Roman"/>
        <charset val="134"/>
      </rPr>
      <t xml:space="preserve">   </t>
    </r>
    <r>
      <rPr>
        <sz val="11"/>
        <rFont val="宋体"/>
        <charset val="134"/>
      </rPr>
      <t>其中：城镇职工基本医疗保险费收入</t>
    </r>
  </si>
  <si>
    <r>
      <rPr>
        <sz val="11"/>
        <rFont val="Times New Roman"/>
        <charset val="134"/>
      </rPr>
      <t xml:space="preserve">              </t>
    </r>
    <r>
      <rPr>
        <sz val="11"/>
        <rFont val="宋体"/>
        <charset val="134"/>
      </rPr>
      <t>城镇职工基本医疗保险基金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</si>
  <si>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城镇职工基本医疗保险基金利息收入</t>
    </r>
  </si>
  <si>
    <r>
      <rPr>
        <sz val="11"/>
        <rFont val="Times New Roman"/>
        <charset val="134"/>
      </rPr>
      <t xml:space="preserve">                </t>
    </r>
    <r>
      <rPr>
        <sz val="11"/>
        <rFont val="宋体"/>
        <charset val="134"/>
      </rPr>
      <t>职工基本医疗保险基金转移收入</t>
    </r>
  </si>
  <si>
    <r>
      <rPr>
        <sz val="11"/>
        <rFont val="Times New Roman"/>
        <charset val="134"/>
      </rPr>
      <t xml:space="preserve">   </t>
    </r>
    <r>
      <rPr>
        <sz val="11"/>
        <rFont val="宋体"/>
        <charset val="134"/>
      </rPr>
      <t>其中：工伤保险费收入</t>
    </r>
  </si>
  <si>
    <r>
      <rPr>
        <sz val="11"/>
        <rFont val="Times New Roman"/>
        <charset val="134"/>
      </rPr>
      <t xml:space="preserve">              </t>
    </r>
    <r>
      <rPr>
        <sz val="11"/>
        <rFont val="宋体"/>
        <charset val="134"/>
      </rPr>
      <t>工伤保险基金</t>
    </r>
    <r>
      <rPr>
        <sz val="11"/>
        <rFont val="Times New Roman"/>
        <charset val="134"/>
      </rPr>
      <t xml:space="preserve"> </t>
    </r>
    <r>
      <rPr>
        <sz val="11"/>
        <rFont val="宋体"/>
        <charset val="134"/>
      </rPr>
      <t>财政补贴收入</t>
    </r>
  </si>
  <si>
    <r>
      <rPr>
        <sz val="11"/>
        <rFont val="Times New Roman"/>
        <charset val="134"/>
      </rPr>
      <t xml:space="preserve">              </t>
    </r>
    <r>
      <rPr>
        <sz val="11"/>
        <rFont val="宋体"/>
        <charset val="134"/>
      </rPr>
      <t>工伤保险基金利息收入</t>
    </r>
  </si>
  <si>
    <r>
      <rPr>
        <sz val="11"/>
        <rFont val="Times New Roman"/>
        <charset val="134"/>
      </rPr>
      <t xml:space="preserve">   </t>
    </r>
    <r>
      <rPr>
        <sz val="11"/>
        <rFont val="宋体"/>
        <charset val="134"/>
      </rPr>
      <t>其中：城乡居民基本养老保险费收入</t>
    </r>
  </si>
  <si>
    <r>
      <rPr>
        <sz val="11"/>
        <rFont val="Times New Roman"/>
        <charset val="134"/>
      </rPr>
      <t xml:space="preserve">              </t>
    </r>
    <r>
      <rPr>
        <sz val="11"/>
        <rFont val="宋体"/>
        <charset val="134"/>
      </rPr>
      <t>城乡居民基本养老保险基金财政补贴收入</t>
    </r>
  </si>
  <si>
    <r>
      <rPr>
        <sz val="11"/>
        <rFont val="Times New Roman"/>
        <charset val="134"/>
      </rPr>
      <t xml:space="preserve">              </t>
    </r>
    <r>
      <rPr>
        <sz val="11"/>
        <rFont val="宋体"/>
        <charset val="134"/>
      </rPr>
      <t>城乡居民基本养老保险基金利息收入</t>
    </r>
  </si>
  <si>
    <r>
      <rPr>
        <sz val="11"/>
        <rFont val="Times New Roman"/>
        <charset val="134"/>
      </rPr>
      <t xml:space="preserve">   </t>
    </r>
    <r>
      <rPr>
        <sz val="11"/>
        <rFont val="宋体"/>
        <charset val="134"/>
      </rPr>
      <t>其中：机关事业单位基本养老保险费收入</t>
    </r>
  </si>
  <si>
    <r>
      <rPr>
        <sz val="11"/>
        <rFont val="Times New Roman"/>
        <charset val="134"/>
      </rPr>
      <t xml:space="preserve">              </t>
    </r>
    <r>
      <rPr>
        <sz val="11"/>
        <rFont val="宋体"/>
        <charset val="134"/>
      </rPr>
      <t>机关事业单位基本养老保险基金财政补贴收入</t>
    </r>
  </si>
  <si>
    <r>
      <rPr>
        <sz val="11"/>
        <rFont val="Times New Roman"/>
        <charset val="134"/>
      </rPr>
      <t xml:space="preserve">              </t>
    </r>
    <r>
      <rPr>
        <sz val="11"/>
        <rFont val="宋体"/>
        <charset val="134"/>
      </rPr>
      <t>机关事业单位基本养老保险基金利息收入</t>
    </r>
  </si>
  <si>
    <r>
      <rPr>
        <sz val="11"/>
        <rFont val="Times New Roman"/>
        <charset val="134"/>
      </rPr>
      <t xml:space="preserve">              </t>
    </r>
    <r>
      <rPr>
        <sz val="11"/>
        <rFont val="宋体"/>
        <charset val="134"/>
      </rPr>
      <t>机关事业单位基本养老保险基金转移收入</t>
    </r>
  </si>
  <si>
    <r>
      <rPr>
        <sz val="11"/>
        <rFont val="Times New Roman"/>
        <charset val="134"/>
      </rPr>
      <t xml:space="preserve">               </t>
    </r>
    <r>
      <rPr>
        <sz val="11"/>
        <rFont val="宋体"/>
        <charset val="134"/>
      </rPr>
      <t>其他机关事业单位基本养老保险基金收入</t>
    </r>
  </si>
  <si>
    <r>
      <rPr>
        <sz val="11"/>
        <rFont val="Times New Roman"/>
        <charset val="134"/>
      </rPr>
      <t xml:space="preserve">   </t>
    </r>
    <r>
      <rPr>
        <sz val="11"/>
        <rFont val="宋体"/>
        <charset val="134"/>
      </rPr>
      <t>其中：城乡居民基本医疗保险费收入</t>
    </r>
  </si>
  <si>
    <r>
      <rPr>
        <sz val="11"/>
        <rFont val="Times New Roman"/>
        <charset val="134"/>
      </rPr>
      <t xml:space="preserve">              </t>
    </r>
    <r>
      <rPr>
        <sz val="11"/>
        <rFont val="宋体"/>
        <charset val="134"/>
      </rPr>
      <t>城乡居民基本医疗保险基金财政补贴收入</t>
    </r>
  </si>
  <si>
    <r>
      <rPr>
        <sz val="11"/>
        <rFont val="Times New Roman"/>
        <charset val="134"/>
      </rPr>
      <t xml:space="preserve">              </t>
    </r>
    <r>
      <rPr>
        <sz val="11"/>
        <rFont val="宋体"/>
        <charset val="134"/>
      </rPr>
      <t>城乡居民基本医疗保险基金利息收入</t>
    </r>
  </si>
  <si>
    <r>
      <rPr>
        <sz val="12"/>
        <rFont val="黑体"/>
        <charset val="134"/>
      </rPr>
      <t>附表</t>
    </r>
    <r>
      <rPr>
        <sz val="12"/>
        <rFont val="Times New Roman"/>
        <charset val="134"/>
      </rPr>
      <t>16</t>
    </r>
  </si>
  <si>
    <t>市本级2022年社会保险基金预算支出执行表</t>
  </si>
  <si>
    <t>市本级社会保险基金支出合计</t>
  </si>
  <si>
    <r>
      <rPr>
        <sz val="11"/>
        <rFont val="Times New Roman"/>
        <charset val="134"/>
      </rPr>
      <t xml:space="preserve">   </t>
    </r>
    <r>
      <rPr>
        <sz val="11"/>
        <rFont val="宋体"/>
        <charset val="134"/>
      </rPr>
      <t>其中：失业保险金支出</t>
    </r>
  </si>
  <si>
    <r>
      <rPr>
        <sz val="11"/>
        <rFont val="Times New Roman"/>
        <charset val="134"/>
      </rPr>
      <t xml:space="preserve">              </t>
    </r>
    <r>
      <rPr>
        <sz val="11"/>
        <rFont val="宋体"/>
        <charset val="134"/>
      </rPr>
      <t>其他失业保险基金支出</t>
    </r>
  </si>
  <si>
    <r>
      <rPr>
        <sz val="11"/>
        <rFont val="宋体"/>
        <charset val="134"/>
      </rPr>
      <t>二、城镇职工基本医疗保险基金支出</t>
    </r>
    <r>
      <rPr>
        <sz val="11"/>
        <rFont val="Times New Roman"/>
        <charset val="134"/>
      </rPr>
      <t>(</t>
    </r>
    <r>
      <rPr>
        <sz val="11"/>
        <rFont val="宋体"/>
        <charset val="134"/>
      </rPr>
      <t>含生育保险</t>
    </r>
    <r>
      <rPr>
        <sz val="11"/>
        <rFont val="Times New Roman"/>
        <charset val="134"/>
      </rPr>
      <t>)</t>
    </r>
  </si>
  <si>
    <r>
      <rPr>
        <sz val="11"/>
        <rFont val="Times New Roman"/>
        <charset val="134"/>
      </rPr>
      <t xml:space="preserve">   </t>
    </r>
    <r>
      <rPr>
        <sz val="11"/>
        <rFont val="宋体"/>
        <charset val="134"/>
      </rPr>
      <t>其中：基本医疗保险待遇支出</t>
    </r>
  </si>
  <si>
    <r>
      <rPr>
        <sz val="11"/>
        <rFont val="Times New Roman"/>
        <charset val="134"/>
      </rPr>
      <t xml:space="preserve">              </t>
    </r>
    <r>
      <rPr>
        <sz val="11"/>
        <rFont val="宋体"/>
        <charset val="134"/>
      </rPr>
      <t>转移支出</t>
    </r>
  </si>
  <si>
    <r>
      <rPr>
        <sz val="11"/>
        <rFont val="Times New Roman"/>
        <charset val="134"/>
      </rPr>
      <t xml:space="preserve">   </t>
    </r>
    <r>
      <rPr>
        <sz val="11"/>
        <rFont val="宋体"/>
        <charset val="134"/>
      </rPr>
      <t>其中：工伤保险待遇支出</t>
    </r>
  </si>
  <si>
    <r>
      <rPr>
        <sz val="11"/>
        <rFont val="Times New Roman"/>
        <charset val="134"/>
      </rPr>
      <t xml:space="preserve">              </t>
    </r>
    <r>
      <rPr>
        <sz val="11"/>
        <rFont val="宋体"/>
        <charset val="134"/>
      </rPr>
      <t>其他工伤保险基金支出</t>
    </r>
  </si>
  <si>
    <r>
      <rPr>
        <sz val="11"/>
        <rFont val="Times New Roman"/>
        <charset val="134"/>
      </rPr>
      <t xml:space="preserve">   </t>
    </r>
    <r>
      <rPr>
        <sz val="11"/>
        <rFont val="宋体"/>
        <charset val="134"/>
      </rPr>
      <t>其中：基本养老金支出</t>
    </r>
  </si>
  <si>
    <r>
      <rPr>
        <sz val="11"/>
        <rFont val="Times New Roman"/>
        <charset val="134"/>
      </rPr>
      <t xml:space="preserve">              </t>
    </r>
    <r>
      <rPr>
        <sz val="11"/>
        <rFont val="宋体"/>
        <charset val="134"/>
      </rPr>
      <t>其他基本养老保险基金支出</t>
    </r>
  </si>
  <si>
    <r>
      <rPr>
        <sz val="12"/>
        <rFont val="黑体"/>
        <charset val="134"/>
      </rPr>
      <t>附表</t>
    </r>
    <r>
      <rPr>
        <sz val="12"/>
        <rFont val="Times New Roman"/>
        <charset val="134"/>
      </rPr>
      <t>17</t>
    </r>
  </si>
  <si>
    <r>
      <rPr>
        <sz val="20"/>
        <rFont val="方正大标宋简体"/>
        <charset val="134"/>
      </rPr>
      <t>全市</t>
    </r>
    <r>
      <rPr>
        <sz val="20"/>
        <rFont val="Times New Roman"/>
        <charset val="134"/>
      </rPr>
      <t>2022</t>
    </r>
    <r>
      <rPr>
        <sz val="20"/>
        <rFont val="方正大标宋简体"/>
        <charset val="134"/>
      </rPr>
      <t>年国有资本经营预算收入执行表</t>
    </r>
  </si>
  <si>
    <r>
      <rPr>
        <b/>
        <sz val="11"/>
        <rFont val="Times New Roman"/>
        <charset val="134"/>
      </rPr>
      <t xml:space="preserve">  </t>
    </r>
    <r>
      <rPr>
        <b/>
        <sz val="11"/>
        <rFont val="宋体"/>
        <charset val="134"/>
      </rPr>
      <t>国有资本经营收入合计</t>
    </r>
  </si>
  <si>
    <t xml:space="preserve"> 一、利润收入</t>
  </si>
  <si>
    <t xml:space="preserve"> 二、股利、股息收入</t>
  </si>
  <si>
    <t xml:space="preserve"> 三、产权转让收入</t>
  </si>
  <si>
    <t xml:space="preserve"> 四、清算收入</t>
  </si>
  <si>
    <t xml:space="preserve"> 五、其他国有资本经营收入</t>
  </si>
  <si>
    <t>国有资本经营预算转移支付收入</t>
  </si>
  <si>
    <t>上年结余收入</t>
  </si>
  <si>
    <t>收 入 总计</t>
  </si>
  <si>
    <r>
      <rPr>
        <sz val="12"/>
        <rFont val="黑体"/>
        <charset val="134"/>
      </rPr>
      <t>附表</t>
    </r>
    <r>
      <rPr>
        <sz val="12"/>
        <rFont val="Times New Roman"/>
        <charset val="134"/>
      </rPr>
      <t>18</t>
    </r>
  </si>
  <si>
    <r>
      <rPr>
        <sz val="20"/>
        <rFont val="方正大标宋简体"/>
        <charset val="134"/>
      </rPr>
      <t>全市</t>
    </r>
    <r>
      <rPr>
        <sz val="20"/>
        <rFont val="Times New Roman"/>
        <charset val="134"/>
      </rPr>
      <t>2022</t>
    </r>
    <r>
      <rPr>
        <sz val="20"/>
        <rFont val="方正大标宋简体"/>
        <charset val="134"/>
      </rPr>
      <t>年国有资本经营预算支出执行表</t>
    </r>
  </si>
  <si>
    <t>国有资本经营预算支出合计</t>
  </si>
  <si>
    <t>一、社会保障和就业支出</t>
  </si>
  <si>
    <t>二、国有资本经营预算支出</t>
  </si>
  <si>
    <t>230</t>
  </si>
  <si>
    <t>23008</t>
  </si>
  <si>
    <r>
      <rPr>
        <sz val="12"/>
        <rFont val="黑体"/>
        <charset val="134"/>
      </rPr>
      <t>附表</t>
    </r>
    <r>
      <rPr>
        <sz val="12"/>
        <rFont val="Times New Roman"/>
        <charset val="134"/>
      </rPr>
      <t>19</t>
    </r>
  </si>
  <si>
    <t>市本级2022年国有资本经营预算收入执行表</t>
  </si>
  <si>
    <r>
      <rPr>
        <sz val="11"/>
        <rFont val="Times New Roman"/>
        <charset val="134"/>
      </rPr>
      <t xml:space="preserve"> </t>
    </r>
    <r>
      <rPr>
        <sz val="11"/>
        <rFont val="宋体"/>
        <charset val="134"/>
      </rPr>
      <t>一、利润收入</t>
    </r>
  </si>
  <si>
    <r>
      <rPr>
        <sz val="11"/>
        <rFont val="Times New Roman"/>
        <charset val="134"/>
      </rPr>
      <t xml:space="preserve"> </t>
    </r>
    <r>
      <rPr>
        <sz val="11"/>
        <rFont val="宋体"/>
        <charset val="134"/>
      </rPr>
      <t>二、股利、股息收入</t>
    </r>
  </si>
  <si>
    <r>
      <rPr>
        <sz val="11"/>
        <rFont val="Times New Roman"/>
        <charset val="134"/>
      </rPr>
      <t xml:space="preserve"> </t>
    </r>
    <r>
      <rPr>
        <sz val="11"/>
        <rFont val="宋体"/>
        <charset val="134"/>
      </rPr>
      <t>三、产权转让收入</t>
    </r>
  </si>
  <si>
    <r>
      <rPr>
        <sz val="11"/>
        <rFont val="Times New Roman"/>
        <charset val="134"/>
      </rPr>
      <t xml:space="preserve"> </t>
    </r>
    <r>
      <rPr>
        <sz val="11"/>
        <rFont val="宋体"/>
        <charset val="134"/>
      </rPr>
      <t>四、清算收入</t>
    </r>
  </si>
  <si>
    <r>
      <rPr>
        <sz val="11"/>
        <rFont val="Times New Roman"/>
        <charset val="134"/>
      </rPr>
      <t xml:space="preserve"> </t>
    </r>
    <r>
      <rPr>
        <sz val="11"/>
        <rFont val="宋体"/>
        <charset val="134"/>
      </rPr>
      <t>五、其他国有资本经营收入</t>
    </r>
  </si>
  <si>
    <r>
      <rPr>
        <b/>
        <sz val="11"/>
        <rFont val="宋体"/>
        <charset val="134"/>
      </rPr>
      <t>收</t>
    </r>
    <r>
      <rPr>
        <b/>
        <sz val="11"/>
        <rFont val="Times New Roman"/>
        <charset val="134"/>
      </rPr>
      <t xml:space="preserve"> </t>
    </r>
    <r>
      <rPr>
        <b/>
        <sz val="11"/>
        <rFont val="宋体"/>
        <charset val="134"/>
      </rPr>
      <t>入</t>
    </r>
    <r>
      <rPr>
        <b/>
        <sz val="11"/>
        <rFont val="Times New Roman"/>
        <charset val="134"/>
      </rPr>
      <t xml:space="preserve"> </t>
    </r>
    <r>
      <rPr>
        <b/>
        <sz val="11"/>
        <rFont val="宋体"/>
        <charset val="134"/>
      </rPr>
      <t>总计</t>
    </r>
  </si>
  <si>
    <t>附表20</t>
  </si>
  <si>
    <r>
      <rPr>
        <sz val="20"/>
        <rFont val="方正大标宋简体"/>
        <charset val="134"/>
      </rPr>
      <t>市本级</t>
    </r>
    <r>
      <rPr>
        <sz val="20"/>
        <rFont val="Times New Roman"/>
        <charset val="134"/>
      </rPr>
      <t>2022</t>
    </r>
    <r>
      <rPr>
        <sz val="20"/>
        <rFont val="方正大标宋简体"/>
        <charset val="134"/>
      </rPr>
      <t>年国有资本经营预算支出执行表</t>
    </r>
  </si>
  <si>
    <r>
      <rPr>
        <sz val="11"/>
        <rFont val="Times New Roman"/>
        <charset val="134"/>
      </rPr>
      <t>单位：万元</t>
    </r>
  </si>
  <si>
    <t>国有资本经营支出合计</t>
  </si>
  <si>
    <r>
      <rPr>
        <sz val="11"/>
        <rFont val="Times New Roman"/>
        <charset val="134"/>
      </rPr>
      <t xml:space="preserve">    </t>
    </r>
    <r>
      <rPr>
        <sz val="10"/>
        <rFont val="宋体"/>
        <charset val="134"/>
      </rPr>
      <t>补充全国社会保障基金</t>
    </r>
  </si>
  <si>
    <r>
      <rPr>
        <sz val="11"/>
        <rFont val="Times New Roman"/>
        <charset val="134"/>
      </rPr>
      <t xml:space="preserve">       </t>
    </r>
    <r>
      <rPr>
        <sz val="10"/>
        <rFont val="宋体"/>
        <charset val="134"/>
      </rPr>
      <t>国有资本经营预算补充社保基金支出</t>
    </r>
  </si>
  <si>
    <r>
      <rPr>
        <sz val="11"/>
        <rFont val="Times New Roman"/>
        <charset val="134"/>
      </rPr>
      <t xml:space="preserve">    </t>
    </r>
    <r>
      <rPr>
        <sz val="10"/>
        <rFont val="宋体"/>
        <charset val="134"/>
      </rPr>
      <t>解决历史遗留问题及改革成本支出</t>
    </r>
  </si>
  <si>
    <t>2230105</t>
  </si>
  <si>
    <t xml:space="preserve">     国有企业退休人员社会化管理补助支出</t>
  </si>
  <si>
    <t>2230199</t>
  </si>
  <si>
    <t xml:space="preserve">     其他解决历史遗留问题及改革成本支出</t>
  </si>
  <si>
    <r>
      <rPr>
        <sz val="11"/>
        <rFont val="Times New Roman"/>
        <charset val="134"/>
      </rPr>
      <t xml:space="preserve">    </t>
    </r>
    <r>
      <rPr>
        <sz val="10"/>
        <rFont val="宋体"/>
        <charset val="134"/>
      </rPr>
      <t>其他国有资本经营预算支出</t>
    </r>
  </si>
  <si>
    <t>2239999</t>
  </si>
  <si>
    <r>
      <rPr>
        <sz val="11"/>
        <rFont val="Times New Roman"/>
        <charset val="134"/>
      </rPr>
      <t xml:space="preserve">       </t>
    </r>
    <r>
      <rPr>
        <sz val="10"/>
        <rFont val="宋体"/>
        <charset val="134"/>
      </rPr>
      <t>其他国有资本经营预算支出</t>
    </r>
  </si>
  <si>
    <r>
      <rPr>
        <sz val="11"/>
        <rFont val="Times New Roman"/>
        <charset val="134"/>
      </rPr>
      <t xml:space="preserve">  </t>
    </r>
    <r>
      <rPr>
        <sz val="10"/>
        <rFont val="宋体"/>
        <charset val="134"/>
      </rPr>
      <t>调出资金</t>
    </r>
  </si>
  <si>
    <t>2300803</t>
  </si>
  <si>
    <r>
      <rPr>
        <sz val="11"/>
        <rFont val="Times New Roman"/>
        <charset val="134"/>
      </rPr>
      <t xml:space="preserve">     </t>
    </r>
    <r>
      <rPr>
        <sz val="10"/>
        <rFont val="宋体"/>
        <charset val="134"/>
      </rPr>
      <t>国有资本经营预算调出资金</t>
    </r>
  </si>
  <si>
    <t>23009</t>
  </si>
  <si>
    <r>
      <rPr>
        <sz val="12"/>
        <rFont val="黑体"/>
        <charset val="134"/>
      </rPr>
      <t>附表</t>
    </r>
    <r>
      <rPr>
        <sz val="12"/>
        <rFont val="Times New Roman"/>
        <charset val="134"/>
      </rPr>
      <t>21</t>
    </r>
  </si>
  <si>
    <r>
      <rPr>
        <sz val="20"/>
        <rFont val="方正大标宋简体"/>
        <charset val="134"/>
      </rPr>
      <t>全市</t>
    </r>
    <r>
      <rPr>
        <sz val="20"/>
        <rFont val="Times New Roman"/>
        <charset val="134"/>
      </rPr>
      <t>2023</t>
    </r>
    <r>
      <rPr>
        <sz val="20"/>
        <rFont val="方正大标宋简体"/>
        <charset val="134"/>
      </rPr>
      <t>年一般公共预算收入表</t>
    </r>
  </si>
  <si>
    <r>
      <rPr>
        <sz val="11"/>
        <rFont val="黑体"/>
        <charset val="134"/>
      </rPr>
      <t>预算数</t>
    </r>
  </si>
  <si>
    <r>
      <rPr>
        <sz val="11"/>
        <rFont val="黑体"/>
        <charset val="134"/>
      </rPr>
      <t>备注</t>
    </r>
  </si>
  <si>
    <r>
      <rPr>
        <b/>
        <sz val="11"/>
        <rFont val="宋体"/>
        <charset val="134"/>
      </rPr>
      <t>一、全市地方一般公共预算收入合计</t>
    </r>
  </si>
  <si>
    <r>
      <rPr>
        <b/>
        <sz val="11"/>
        <rFont val="宋体"/>
        <charset val="134"/>
      </rPr>
      <t>二、转移性收入合计</t>
    </r>
  </si>
  <si>
    <r>
      <rPr>
        <sz val="12"/>
        <rFont val="黑体"/>
        <charset val="134"/>
      </rPr>
      <t>附表</t>
    </r>
    <r>
      <rPr>
        <sz val="12"/>
        <rFont val="Times New Roman"/>
        <charset val="134"/>
      </rPr>
      <t>22</t>
    </r>
  </si>
  <si>
    <r>
      <rPr>
        <sz val="20"/>
        <rFont val="方正大标宋简体"/>
        <charset val="134"/>
      </rPr>
      <t>全市</t>
    </r>
    <r>
      <rPr>
        <sz val="20"/>
        <rFont val="Times New Roman"/>
        <charset val="134"/>
      </rPr>
      <t>2023</t>
    </r>
    <r>
      <rPr>
        <sz val="20"/>
        <rFont val="方正大标宋简体"/>
        <charset val="134"/>
      </rPr>
      <t>年一般公共预算支出表</t>
    </r>
  </si>
  <si>
    <t>全市地方一般公共预算支出合计</t>
  </si>
  <si>
    <r>
      <rPr>
        <b/>
        <sz val="11"/>
        <rFont val="宋体"/>
        <charset val="134"/>
      </rPr>
      <t>支</t>
    </r>
    <r>
      <rPr>
        <b/>
        <sz val="11"/>
        <rFont val="Times New Roman"/>
        <charset val="134"/>
      </rPr>
      <t xml:space="preserve">    </t>
    </r>
    <r>
      <rPr>
        <b/>
        <sz val="11"/>
        <rFont val="宋体"/>
        <charset val="134"/>
      </rPr>
      <t>出</t>
    </r>
    <r>
      <rPr>
        <b/>
        <sz val="11"/>
        <rFont val="Times New Roman"/>
        <charset val="134"/>
      </rPr>
      <t xml:space="preserve">   </t>
    </r>
    <r>
      <rPr>
        <b/>
        <sz val="11"/>
        <rFont val="宋体"/>
        <charset val="134"/>
      </rPr>
      <t>总</t>
    </r>
    <r>
      <rPr>
        <b/>
        <sz val="11"/>
        <rFont val="Times New Roman"/>
        <charset val="134"/>
      </rPr>
      <t xml:space="preserve">  </t>
    </r>
    <r>
      <rPr>
        <b/>
        <sz val="11"/>
        <rFont val="宋体"/>
        <charset val="134"/>
      </rPr>
      <t>计</t>
    </r>
  </si>
  <si>
    <r>
      <rPr>
        <sz val="12"/>
        <rFont val="黑体"/>
        <charset val="134"/>
      </rPr>
      <t>附表</t>
    </r>
    <r>
      <rPr>
        <sz val="12"/>
        <rFont val="Times New Roman"/>
        <charset val="134"/>
      </rPr>
      <t>23</t>
    </r>
  </si>
  <si>
    <t xml:space="preserve">                                                                                                                                                                                                                                                                                                                                                                                                                                                                                                                                                                                                                                                                                                                                                                                   </t>
  </si>
  <si>
    <r>
      <rPr>
        <sz val="20"/>
        <rFont val="方正大标宋简体"/>
        <charset val="134"/>
      </rPr>
      <t>市本级</t>
    </r>
    <r>
      <rPr>
        <sz val="20"/>
        <rFont val="Times New Roman"/>
        <charset val="134"/>
      </rPr>
      <t>2023</t>
    </r>
    <r>
      <rPr>
        <sz val="20"/>
        <rFont val="方正大标宋简体"/>
        <charset val="134"/>
      </rPr>
      <t>年一般公共预算收入明细表</t>
    </r>
  </si>
  <si>
    <t>科目</t>
  </si>
  <si>
    <r>
      <rPr>
        <sz val="11"/>
        <rFont val="黑体"/>
        <charset val="134"/>
      </rPr>
      <t>项</t>
    </r>
    <r>
      <rPr>
        <sz val="11"/>
        <rFont val="Times New Roman"/>
        <charset val="134"/>
      </rPr>
      <t>        </t>
    </r>
    <r>
      <rPr>
        <sz val="11"/>
        <rFont val="黑体"/>
        <charset val="134"/>
      </rPr>
      <t>目</t>
    </r>
  </si>
  <si>
    <t>一、市本级地方一般公共预算收入</t>
  </si>
  <si>
    <r>
      <rPr>
        <sz val="11"/>
        <rFont val="Times New Roman"/>
        <charset val="134"/>
      </rPr>
      <t>  </t>
    </r>
    <r>
      <rPr>
        <sz val="10"/>
        <rFont val="宋体"/>
        <charset val="134"/>
      </rPr>
      <t>（一）税收收入</t>
    </r>
  </si>
  <si>
    <r>
      <rPr>
        <sz val="11"/>
        <rFont val="Times New Roman"/>
        <charset val="134"/>
      </rPr>
      <t>     </t>
    </r>
    <r>
      <rPr>
        <sz val="10"/>
        <rFont val="宋体"/>
        <charset val="134"/>
      </rPr>
      <t>增值税</t>
    </r>
  </si>
  <si>
    <r>
      <rPr>
        <sz val="11"/>
        <rFont val="Times New Roman"/>
        <charset val="134"/>
      </rPr>
      <t>     </t>
    </r>
    <r>
      <rPr>
        <sz val="10"/>
        <rFont val="宋体"/>
        <charset val="134"/>
      </rPr>
      <t>企业所得税</t>
    </r>
  </si>
  <si>
    <r>
      <rPr>
        <sz val="11"/>
        <rFont val="Times New Roman"/>
        <charset val="134"/>
      </rPr>
      <t>     </t>
    </r>
    <r>
      <rPr>
        <sz val="10"/>
        <rFont val="宋体"/>
        <charset val="134"/>
      </rPr>
      <t>个人所得税</t>
    </r>
  </si>
  <si>
    <r>
      <rPr>
        <sz val="11"/>
        <rFont val="Times New Roman"/>
        <charset val="134"/>
      </rPr>
      <t>     </t>
    </r>
    <r>
      <rPr>
        <sz val="10"/>
        <rFont val="宋体"/>
        <charset val="134"/>
      </rPr>
      <t>资源税</t>
    </r>
  </si>
  <si>
    <r>
      <rPr>
        <sz val="11"/>
        <rFont val="Times New Roman"/>
        <charset val="134"/>
      </rPr>
      <t>     </t>
    </r>
    <r>
      <rPr>
        <sz val="10"/>
        <rFont val="宋体"/>
        <charset val="134"/>
      </rPr>
      <t>城市维护建设税</t>
    </r>
  </si>
  <si>
    <r>
      <rPr>
        <sz val="11"/>
        <rFont val="Times New Roman"/>
        <charset val="134"/>
      </rPr>
      <t>     </t>
    </r>
    <r>
      <rPr>
        <sz val="10"/>
        <rFont val="宋体"/>
        <charset val="134"/>
      </rPr>
      <t>房产税</t>
    </r>
  </si>
  <si>
    <r>
      <rPr>
        <sz val="11"/>
        <rFont val="Times New Roman"/>
        <charset val="134"/>
      </rPr>
      <t>     </t>
    </r>
    <r>
      <rPr>
        <sz val="10"/>
        <rFont val="宋体"/>
        <charset val="134"/>
      </rPr>
      <t>印花税</t>
    </r>
  </si>
  <si>
    <r>
      <rPr>
        <sz val="11"/>
        <rFont val="Times New Roman"/>
        <charset val="134"/>
      </rPr>
      <t>     </t>
    </r>
    <r>
      <rPr>
        <sz val="10"/>
        <rFont val="宋体"/>
        <charset val="134"/>
      </rPr>
      <t>城镇土地使用税</t>
    </r>
  </si>
  <si>
    <r>
      <rPr>
        <sz val="11"/>
        <rFont val="Times New Roman"/>
        <charset val="134"/>
      </rPr>
      <t>     </t>
    </r>
    <r>
      <rPr>
        <sz val="10"/>
        <rFont val="宋体"/>
        <charset val="134"/>
      </rPr>
      <t>土地增值税</t>
    </r>
  </si>
  <si>
    <r>
      <rPr>
        <sz val="11"/>
        <rFont val="Times New Roman"/>
        <charset val="134"/>
      </rPr>
      <t>     </t>
    </r>
    <r>
      <rPr>
        <sz val="10"/>
        <rFont val="宋体"/>
        <charset val="134"/>
      </rPr>
      <t>车船税</t>
    </r>
  </si>
  <si>
    <r>
      <rPr>
        <sz val="11"/>
        <rFont val="Times New Roman"/>
        <charset val="134"/>
      </rPr>
      <t>     </t>
    </r>
    <r>
      <rPr>
        <sz val="10"/>
        <rFont val="宋体"/>
        <charset val="134"/>
      </rPr>
      <t>耕地占用税</t>
    </r>
  </si>
  <si>
    <r>
      <rPr>
        <sz val="11"/>
        <rFont val="Times New Roman"/>
        <charset val="134"/>
      </rPr>
      <t>     </t>
    </r>
    <r>
      <rPr>
        <sz val="10"/>
        <rFont val="宋体"/>
        <charset val="134"/>
      </rPr>
      <t>契税</t>
    </r>
  </si>
  <si>
    <r>
      <rPr>
        <sz val="11"/>
        <rFont val="Times New Roman"/>
        <charset val="134"/>
      </rPr>
      <t>     </t>
    </r>
    <r>
      <rPr>
        <sz val="10"/>
        <rFont val="宋体"/>
        <charset val="134"/>
      </rPr>
      <t>烟叶税</t>
    </r>
  </si>
  <si>
    <r>
      <rPr>
        <sz val="11"/>
        <rFont val="Times New Roman"/>
        <charset val="134"/>
      </rPr>
      <t xml:space="preserve">     </t>
    </r>
    <r>
      <rPr>
        <sz val="10"/>
        <rFont val="宋体"/>
        <charset val="134"/>
      </rPr>
      <t>环境保护税</t>
    </r>
  </si>
  <si>
    <r>
      <rPr>
        <sz val="11"/>
        <rFont val="Times New Roman"/>
        <charset val="134"/>
      </rPr>
      <t>     </t>
    </r>
    <r>
      <rPr>
        <sz val="10"/>
        <rFont val="宋体"/>
        <charset val="134"/>
      </rPr>
      <t>其他税收收入</t>
    </r>
  </si>
  <si>
    <r>
      <rPr>
        <sz val="11"/>
        <rFont val="Times New Roman"/>
        <charset val="134"/>
      </rPr>
      <t>  </t>
    </r>
    <r>
      <rPr>
        <sz val="10"/>
        <rFont val="宋体"/>
        <charset val="134"/>
      </rPr>
      <t>（二）非税收入</t>
    </r>
  </si>
  <si>
    <r>
      <rPr>
        <sz val="11"/>
        <rFont val="Times New Roman"/>
        <charset val="134"/>
      </rPr>
      <t>     </t>
    </r>
    <r>
      <rPr>
        <sz val="10"/>
        <rFont val="宋体"/>
        <charset val="134"/>
      </rPr>
      <t>专项收入</t>
    </r>
  </si>
  <si>
    <r>
      <rPr>
        <sz val="11"/>
        <rFont val="Times New Roman"/>
        <charset val="134"/>
      </rPr>
      <t>     </t>
    </r>
    <r>
      <rPr>
        <sz val="10"/>
        <rFont val="宋体"/>
        <charset val="134"/>
      </rPr>
      <t>行政事业性收费收入</t>
    </r>
  </si>
  <si>
    <r>
      <rPr>
        <sz val="11"/>
        <rFont val="Times New Roman"/>
        <charset val="134"/>
      </rPr>
      <t>     </t>
    </r>
    <r>
      <rPr>
        <sz val="10"/>
        <rFont val="宋体"/>
        <charset val="134"/>
      </rPr>
      <t>罚没收入</t>
    </r>
  </si>
  <si>
    <r>
      <rPr>
        <sz val="11"/>
        <rFont val="Times New Roman"/>
        <charset val="134"/>
      </rPr>
      <t>     </t>
    </r>
    <r>
      <rPr>
        <sz val="10"/>
        <rFont val="宋体"/>
        <charset val="134"/>
      </rPr>
      <t>国有资本经营收入</t>
    </r>
  </si>
  <si>
    <r>
      <rPr>
        <sz val="11"/>
        <rFont val="Times New Roman"/>
        <charset val="134"/>
      </rPr>
      <t>     </t>
    </r>
    <r>
      <rPr>
        <sz val="10"/>
        <rFont val="宋体"/>
        <charset val="134"/>
      </rPr>
      <t>国有资源（资产）有偿使用收入</t>
    </r>
  </si>
  <si>
    <r>
      <rPr>
        <sz val="11"/>
        <rFont val="Times New Roman"/>
        <charset val="134"/>
      </rPr>
      <t>     </t>
    </r>
    <r>
      <rPr>
        <sz val="10"/>
        <rFont val="宋体"/>
        <charset val="134"/>
      </rPr>
      <t>捐赠收入</t>
    </r>
  </si>
  <si>
    <r>
      <rPr>
        <sz val="11"/>
        <rFont val="Times New Roman"/>
        <charset val="134"/>
      </rPr>
      <t>     </t>
    </r>
    <r>
      <rPr>
        <sz val="10"/>
        <rFont val="宋体"/>
        <charset val="134"/>
      </rPr>
      <t>政府住房基金收入</t>
    </r>
  </si>
  <si>
    <r>
      <rPr>
        <sz val="11"/>
        <rFont val="Times New Roman"/>
        <charset val="134"/>
      </rPr>
      <t>     </t>
    </r>
    <r>
      <rPr>
        <sz val="10"/>
        <rFont val="宋体"/>
        <charset val="134"/>
      </rPr>
      <t>其他收入</t>
    </r>
  </si>
  <si>
    <t>二、转移性收入</t>
  </si>
  <si>
    <r>
      <rPr>
        <sz val="11"/>
        <rFont val="Times New Roman"/>
        <charset val="134"/>
      </rPr>
      <t xml:space="preserve">  </t>
    </r>
    <r>
      <rPr>
        <sz val="10"/>
        <rFont val="宋体"/>
        <charset val="134"/>
      </rPr>
      <t>其它返还性收入</t>
    </r>
  </si>
  <si>
    <t xml:space="preserve">1100229  </t>
  </si>
  <si>
    <r>
      <rPr>
        <sz val="11"/>
        <rFont val="Times New Roman"/>
        <charset val="134"/>
      </rPr>
      <t xml:space="preserve">    </t>
    </r>
    <r>
      <rPr>
        <sz val="11"/>
        <rFont val="宋体"/>
        <charset val="134"/>
      </rPr>
      <t>民族地区转移支付收入</t>
    </r>
  </si>
  <si>
    <r>
      <rPr>
        <sz val="11"/>
        <rFont val="Times New Roman"/>
        <charset val="134"/>
      </rPr>
      <t xml:space="preserve">    </t>
    </r>
    <r>
      <rPr>
        <sz val="10"/>
        <rFont val="宋体"/>
        <charset val="134"/>
      </rPr>
      <t>其他一般性转移支付收入</t>
    </r>
  </si>
  <si>
    <r>
      <rPr>
        <sz val="11"/>
        <rFont val="Times New Roman"/>
        <charset val="134"/>
      </rPr>
      <t xml:space="preserve">    </t>
    </r>
    <r>
      <rPr>
        <sz val="11"/>
        <rFont val="宋体"/>
        <charset val="134"/>
      </rPr>
      <t>灾害防治及应急管理</t>
    </r>
  </si>
  <si>
    <r>
      <rPr>
        <sz val="11"/>
        <rFont val="Times New Roman"/>
        <charset val="134"/>
      </rPr>
      <t xml:space="preserve">   </t>
    </r>
    <r>
      <rPr>
        <sz val="10"/>
        <rFont val="宋体"/>
        <charset val="134"/>
      </rPr>
      <t>调入一般公共预算资金</t>
    </r>
  </si>
  <si>
    <r>
      <rPr>
        <sz val="11"/>
        <rFont val="Times New Roman"/>
        <charset val="134"/>
      </rPr>
      <t xml:space="preserve">          </t>
    </r>
    <r>
      <rPr>
        <sz val="10"/>
        <rFont val="宋体"/>
        <charset val="134"/>
      </rPr>
      <t>从政府性基金预算调入一般公共预算资金</t>
    </r>
  </si>
  <si>
    <r>
      <rPr>
        <sz val="11"/>
        <rFont val="Times New Roman"/>
        <charset val="134"/>
      </rPr>
      <t xml:space="preserve">          </t>
    </r>
    <r>
      <rPr>
        <sz val="10"/>
        <rFont val="宋体"/>
        <charset val="134"/>
      </rPr>
      <t>从国有资本经营预算调入一般公共预算资金</t>
    </r>
  </si>
  <si>
    <r>
      <rPr>
        <sz val="11"/>
        <rFont val="Times New Roman"/>
        <charset val="134"/>
      </rPr>
      <t xml:space="preserve">          </t>
    </r>
    <r>
      <rPr>
        <sz val="10"/>
        <rFont val="宋体"/>
        <charset val="134"/>
      </rPr>
      <t>从抗疫特别国债调入一般公共预算资金</t>
    </r>
  </si>
  <si>
    <r>
      <rPr>
        <sz val="11"/>
        <rFont val="Times New Roman"/>
        <charset val="134"/>
      </rPr>
      <t xml:space="preserve">          </t>
    </r>
    <r>
      <rPr>
        <sz val="10"/>
        <rFont val="宋体"/>
        <charset val="134"/>
      </rPr>
      <t>从其他资金调入一般公共预算资金</t>
    </r>
  </si>
  <si>
    <r>
      <rPr>
        <sz val="11"/>
        <rFont val="Times New Roman"/>
        <charset val="134"/>
      </rPr>
      <t xml:space="preserve">              </t>
    </r>
    <r>
      <rPr>
        <sz val="10"/>
        <rFont val="宋体"/>
        <charset val="134"/>
      </rPr>
      <t>新增债券</t>
    </r>
  </si>
  <si>
    <r>
      <rPr>
        <sz val="11"/>
        <rFont val="Times New Roman"/>
        <charset val="134"/>
      </rPr>
      <t xml:space="preserve">              </t>
    </r>
    <r>
      <rPr>
        <sz val="10"/>
        <rFont val="宋体"/>
        <charset val="134"/>
      </rPr>
      <t>再融资债券</t>
    </r>
  </si>
  <si>
    <r>
      <rPr>
        <sz val="12"/>
        <rFont val="黑体"/>
        <charset val="134"/>
      </rPr>
      <t>附表</t>
    </r>
    <r>
      <rPr>
        <sz val="12"/>
        <rFont val="Times New Roman"/>
        <charset val="134"/>
      </rPr>
      <t>24</t>
    </r>
  </si>
  <si>
    <r>
      <rPr>
        <sz val="20"/>
        <rFont val="方正大标宋简体"/>
        <charset val="134"/>
      </rPr>
      <t>市本级</t>
    </r>
    <r>
      <rPr>
        <sz val="20"/>
        <rFont val="Times New Roman"/>
        <charset val="134"/>
      </rPr>
      <t>2023</t>
    </r>
    <r>
      <rPr>
        <sz val="20"/>
        <rFont val="方正大标宋简体"/>
        <charset val="134"/>
      </rPr>
      <t>年一般公共预算支出明细表</t>
    </r>
  </si>
  <si>
    <t>本级一般公共预算</t>
  </si>
  <si>
    <t>上级转移支付</t>
  </si>
  <si>
    <t>一、市本级地方一般公共预算支出合计</t>
  </si>
  <si>
    <r>
      <rPr>
        <sz val="11"/>
        <rFont val="Times New Roman"/>
        <charset val="134"/>
      </rPr>
      <t xml:space="preserve">      </t>
    </r>
    <r>
      <rPr>
        <sz val="11"/>
        <rFont val="宋体"/>
        <charset val="134"/>
      </rPr>
      <t>其他审计事务支出</t>
    </r>
  </si>
  <si>
    <r>
      <rPr>
        <sz val="11"/>
        <rFont val="Times New Roman"/>
        <charset val="134"/>
      </rPr>
      <t xml:space="preserve">    </t>
    </r>
    <r>
      <rPr>
        <sz val="11"/>
        <rFont val="宋体"/>
        <charset val="134"/>
      </rPr>
      <t>法院</t>
    </r>
  </si>
  <si>
    <r>
      <rPr>
        <sz val="11"/>
        <rFont val="Times New Roman"/>
        <charset val="134"/>
      </rPr>
      <t xml:space="preserve">      </t>
    </r>
    <r>
      <rPr>
        <sz val="11"/>
        <rFont val="宋体"/>
        <charset val="134"/>
      </rPr>
      <t>案件审判</t>
    </r>
  </si>
  <si>
    <r>
      <rPr>
        <sz val="11"/>
        <rFont val="Times New Roman"/>
        <charset val="134"/>
      </rPr>
      <t xml:space="preserve">      </t>
    </r>
    <r>
      <rPr>
        <sz val="11"/>
        <rFont val="宋体"/>
        <charset val="134"/>
      </rPr>
      <t>义务兵优待</t>
    </r>
  </si>
  <si>
    <r>
      <rPr>
        <sz val="11"/>
        <rFont val="Times New Roman"/>
        <charset val="134"/>
      </rPr>
      <t xml:space="preserve">      </t>
    </r>
    <r>
      <rPr>
        <sz val="11"/>
        <rFont val="宋体"/>
        <charset val="134"/>
      </rPr>
      <t>退役士兵管理教育</t>
    </r>
  </si>
  <si>
    <r>
      <rPr>
        <sz val="11"/>
        <rFont val="Times New Roman"/>
        <charset val="134"/>
      </rPr>
      <t xml:space="preserve">      </t>
    </r>
    <r>
      <rPr>
        <sz val="11"/>
        <rFont val="宋体"/>
        <charset val="134"/>
      </rPr>
      <t>城乡医疗救助</t>
    </r>
  </si>
  <si>
    <r>
      <rPr>
        <sz val="11"/>
        <rFont val="Times New Roman"/>
        <charset val="134"/>
      </rPr>
      <t xml:space="preserve">      </t>
    </r>
    <r>
      <rPr>
        <sz val="11"/>
        <rFont val="宋体"/>
        <charset val="134"/>
      </rPr>
      <t>其他能源管理事务支出</t>
    </r>
  </si>
  <si>
    <r>
      <rPr>
        <sz val="11"/>
        <rFont val="Times New Roman"/>
        <charset val="134"/>
      </rPr>
      <t xml:space="preserve">      </t>
    </r>
    <r>
      <rPr>
        <sz val="11"/>
        <rFont val="宋体"/>
        <charset val="134"/>
      </rPr>
      <t>农村合作经济</t>
    </r>
  </si>
  <si>
    <r>
      <rPr>
        <sz val="11"/>
        <rFont val="Times New Roman"/>
        <charset val="134"/>
      </rPr>
      <t xml:space="preserve">      </t>
    </r>
    <r>
      <rPr>
        <sz val="11"/>
        <rFont val="宋体"/>
        <charset val="134"/>
      </rPr>
      <t>农业资源保护修复与利用</t>
    </r>
  </si>
  <si>
    <r>
      <rPr>
        <sz val="11"/>
        <rFont val="Times New Roman"/>
        <charset val="134"/>
      </rPr>
      <t xml:space="preserve">      </t>
    </r>
    <r>
      <rPr>
        <sz val="11"/>
        <rFont val="宋体"/>
        <charset val="134"/>
      </rPr>
      <t>对高校毕业生到基层任职补助</t>
    </r>
  </si>
  <si>
    <r>
      <rPr>
        <sz val="11"/>
        <rFont val="Times New Roman"/>
        <charset val="134"/>
      </rPr>
      <t xml:space="preserve">    </t>
    </r>
    <r>
      <rPr>
        <sz val="11"/>
        <rFont val="宋体"/>
        <charset val="134"/>
      </rPr>
      <t>巩固脱贫攻坚成果衔接乡村振兴</t>
    </r>
  </si>
  <si>
    <r>
      <rPr>
        <sz val="11"/>
        <rFont val="Times New Roman"/>
        <charset val="134"/>
      </rPr>
      <t xml:space="preserve">    </t>
    </r>
    <r>
      <rPr>
        <sz val="11"/>
        <rFont val="宋体"/>
        <charset val="134"/>
      </rPr>
      <t>其他金融支出</t>
    </r>
  </si>
  <si>
    <r>
      <rPr>
        <sz val="11"/>
        <rFont val="Times New Roman"/>
        <charset val="134"/>
      </rPr>
      <t xml:space="preserve">      </t>
    </r>
    <r>
      <rPr>
        <sz val="11"/>
        <rFont val="宋体"/>
        <charset val="134"/>
      </rPr>
      <t>其他金融支出</t>
    </r>
  </si>
  <si>
    <r>
      <rPr>
        <sz val="11"/>
        <rFont val="Times New Roman"/>
        <charset val="134"/>
      </rPr>
      <t xml:space="preserve">      </t>
    </r>
    <r>
      <rPr>
        <sz val="11"/>
        <rFont val="宋体"/>
        <charset val="134"/>
      </rPr>
      <t>棚户区改造</t>
    </r>
  </si>
  <si>
    <r>
      <rPr>
        <sz val="11"/>
        <rFont val="Times New Roman"/>
        <charset val="134"/>
      </rPr>
      <t xml:space="preserve">      </t>
    </r>
    <r>
      <rPr>
        <sz val="11"/>
        <rFont val="宋体"/>
        <charset val="134"/>
      </rPr>
      <t>其他保障性安居工程支出</t>
    </r>
  </si>
  <si>
    <r>
      <rPr>
        <sz val="11"/>
        <rFont val="Times New Roman"/>
        <charset val="134"/>
      </rPr>
      <t xml:space="preserve">      </t>
    </r>
    <r>
      <rPr>
        <sz val="11"/>
        <rFont val="宋体"/>
        <charset val="134"/>
      </rPr>
      <t>森林草原防灾减灾</t>
    </r>
  </si>
  <si>
    <r>
      <rPr>
        <sz val="11"/>
        <rFont val="Times New Roman"/>
        <charset val="134"/>
      </rPr>
      <t xml:space="preserve">  </t>
    </r>
    <r>
      <rPr>
        <sz val="11"/>
        <rFont val="宋体"/>
        <charset val="134"/>
      </rPr>
      <t>预备费</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</si>
  <si>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</si>
  <si>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年初预留</t>
    </r>
  </si>
  <si>
    <r>
      <rPr>
        <sz val="11"/>
        <rFont val="Times New Roman"/>
        <charset val="134"/>
      </rPr>
      <t xml:space="preserve">    </t>
    </r>
    <r>
      <rPr>
        <sz val="11"/>
        <rFont val="宋体"/>
        <charset val="134"/>
      </rPr>
      <t>一般公共预算年终结余</t>
    </r>
  </si>
  <si>
    <r>
      <rPr>
        <sz val="12"/>
        <rFont val="黑体"/>
        <charset val="134"/>
      </rPr>
      <t>附表</t>
    </r>
    <r>
      <rPr>
        <sz val="12"/>
        <rFont val="Times New Roman"/>
        <charset val="134"/>
      </rPr>
      <t>25</t>
    </r>
  </si>
  <si>
    <r>
      <rPr>
        <sz val="20"/>
        <rFont val="方正大标宋简体"/>
        <charset val="134"/>
      </rPr>
      <t>市本级</t>
    </r>
    <r>
      <rPr>
        <sz val="20"/>
        <rFont val="Times New Roman"/>
        <charset val="134"/>
      </rPr>
      <t>2023</t>
    </r>
    <r>
      <rPr>
        <sz val="20"/>
        <rFont val="方正大标宋简体"/>
        <charset val="134"/>
      </rPr>
      <t>年一般公共预算税收返还和转移支付表</t>
    </r>
  </si>
  <si>
    <r>
      <rPr>
        <sz val="12"/>
        <rFont val="黑体"/>
        <charset val="134"/>
      </rPr>
      <t>附表</t>
    </r>
    <r>
      <rPr>
        <sz val="12"/>
        <rFont val="Times New Roman"/>
        <charset val="134"/>
      </rPr>
      <t>26</t>
    </r>
  </si>
  <si>
    <r>
      <rPr>
        <sz val="20"/>
        <rFont val="方正大标宋简体"/>
        <charset val="134"/>
      </rPr>
      <t>市本级</t>
    </r>
    <r>
      <rPr>
        <sz val="20"/>
        <rFont val="Times New Roman"/>
        <charset val="134"/>
      </rPr>
      <t>2023</t>
    </r>
    <r>
      <rPr>
        <sz val="20"/>
        <rFont val="方正大标宋简体"/>
        <charset val="134"/>
      </rPr>
      <t>年一般公共预算支出政府经济分类情况表</t>
    </r>
  </si>
  <si>
    <t>功能科目类名称</t>
  </si>
  <si>
    <t>总计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</si>
  <si>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</si>
  <si>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</si>
  <si>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</si>
  <si>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</si>
  <si>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</si>
  <si>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</si>
  <si>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</si>
  <si>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</si>
  <si>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</si>
  <si>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</si>
  <si>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</si>
  <si>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r>
      <rPr>
        <sz val="11"/>
        <rFont val="黑体"/>
        <charset val="134"/>
      </rPr>
      <t>转移性</t>
    </r>
    <r>
      <rPr>
        <sz val="11"/>
        <rFont val="Times New Roman"/>
        <charset val="134"/>
      </rPr>
      <t xml:space="preserve">
</t>
    </r>
    <r>
      <rPr>
        <sz val="11"/>
        <rFont val="黑体"/>
        <charset val="134"/>
      </rPr>
      <t>支出</t>
    </r>
  </si>
  <si>
    <t>预备费及预留</t>
  </si>
  <si>
    <t>其他支出</t>
  </si>
  <si>
    <t>合计</t>
  </si>
  <si>
    <t>一般公共服务支出</t>
  </si>
  <si>
    <t>国防支出</t>
  </si>
  <si>
    <t>公共安全支出</t>
  </si>
  <si>
    <t>教育支出</t>
  </si>
  <si>
    <t>科学技术支出</t>
  </si>
  <si>
    <t>文化旅游体育与传媒支出</t>
  </si>
  <si>
    <t>社会保障和就业支出</t>
  </si>
  <si>
    <t>卫生健康支出</t>
  </si>
  <si>
    <t>节能环保支出</t>
  </si>
  <si>
    <t>城乡社区支出</t>
  </si>
  <si>
    <t>农林水支出</t>
  </si>
  <si>
    <t>交通运输支出</t>
  </si>
  <si>
    <t>资源勘探工业信息等支出</t>
  </si>
  <si>
    <t>商业服务业等支出</t>
  </si>
  <si>
    <t>金融支出</t>
  </si>
  <si>
    <t>援助其他地区支出</t>
  </si>
  <si>
    <t>自然资源海洋气象等支出</t>
  </si>
  <si>
    <t>住房保障支出</t>
  </si>
  <si>
    <t>粮油物资储备支出</t>
  </si>
  <si>
    <t>灾害防治及应急管理支出</t>
  </si>
  <si>
    <t>预备费</t>
  </si>
  <si>
    <t>债务付息支出</t>
  </si>
  <si>
    <t>债务发行费用支出</t>
  </si>
  <si>
    <r>
      <rPr>
        <sz val="12"/>
        <rFont val="黑体"/>
        <charset val="134"/>
      </rPr>
      <t>附表</t>
    </r>
    <r>
      <rPr>
        <sz val="12"/>
        <rFont val="Times New Roman"/>
        <charset val="134"/>
      </rPr>
      <t>27</t>
    </r>
  </si>
  <si>
    <r>
      <rPr>
        <sz val="20"/>
        <rFont val="方正大标宋简体"/>
        <charset val="134"/>
      </rPr>
      <t>市本级</t>
    </r>
    <r>
      <rPr>
        <sz val="20"/>
        <rFont val="Times New Roman"/>
        <charset val="134"/>
      </rPr>
      <t>2023</t>
    </r>
    <r>
      <rPr>
        <sz val="20"/>
        <rFont val="方正大标宋简体"/>
        <charset val="134"/>
      </rPr>
      <t>年一般公共预算基本支出表</t>
    </r>
  </si>
  <si>
    <t>市本级2023年一般公共预算基本支出表</t>
  </si>
  <si>
    <t>支出经济分类</t>
  </si>
  <si>
    <r>
      <rPr>
        <sz val="11"/>
        <rFont val="宋体"/>
        <charset val="134"/>
      </rPr>
      <t>单位</t>
    </r>
    <r>
      <rPr>
        <sz val="11"/>
        <rFont val="Times New Roman"/>
        <charset val="134"/>
      </rPr>
      <t>:</t>
    </r>
    <r>
      <rPr>
        <sz val="11"/>
        <rFont val="宋体"/>
        <charset val="134"/>
      </rPr>
      <t>万元</t>
    </r>
  </si>
  <si>
    <t>人员支出</t>
  </si>
  <si>
    <t>公用支出</t>
  </si>
  <si>
    <t>政府支出经济分类</t>
  </si>
  <si>
    <t>预算支出</t>
  </si>
  <si>
    <t>301</t>
  </si>
  <si>
    <t>工资福利支出</t>
  </si>
  <si>
    <t>30101</t>
  </si>
  <si>
    <t>基本工资</t>
  </si>
  <si>
    <t>30102</t>
  </si>
  <si>
    <t>津贴补贴</t>
  </si>
  <si>
    <t>工资奖金津补贴</t>
  </si>
  <si>
    <t>30103</t>
  </si>
  <si>
    <t>奖金</t>
  </si>
  <si>
    <t>社会保障缴费</t>
  </si>
  <si>
    <t>30107</t>
  </si>
  <si>
    <t>绩效工资</t>
  </si>
  <si>
    <t>住房公积金</t>
  </si>
  <si>
    <t>30108</t>
  </si>
  <si>
    <t>机关事业单位基本养老保险缴费</t>
  </si>
  <si>
    <r>
      <rPr>
        <sz val="11"/>
        <rFont val="Times New Roman"/>
        <charset val="134"/>
      </rPr>
      <t xml:space="preserve">  </t>
    </r>
    <r>
      <rPr>
        <sz val="11"/>
        <rFont val="方正书宋_GBK"/>
        <charset val="134"/>
      </rPr>
      <t>其他工资福利支出</t>
    </r>
  </si>
  <si>
    <t>30109</t>
  </si>
  <si>
    <t>职业年金缴费</t>
  </si>
  <si>
    <t>30110</t>
  </si>
  <si>
    <t>职工基本医疗保险缴费</t>
  </si>
  <si>
    <t>办公经费</t>
  </si>
  <si>
    <t>30111</t>
  </si>
  <si>
    <t>公务员医疗补助缴费</t>
  </si>
  <si>
    <t>会议费</t>
  </si>
  <si>
    <t>30112</t>
  </si>
  <si>
    <t>其他社会保障缴费</t>
  </si>
  <si>
    <t>培训费</t>
  </si>
  <si>
    <t>30113</t>
  </si>
  <si>
    <t>专用材料购置费</t>
  </si>
  <si>
    <t>30199</t>
  </si>
  <si>
    <t>其他工资福利支出</t>
  </si>
  <si>
    <t>委托业务费</t>
  </si>
  <si>
    <t>302</t>
  </si>
  <si>
    <t>商品和服务支出</t>
  </si>
  <si>
    <t>公务接待费</t>
  </si>
  <si>
    <t>30201</t>
  </si>
  <si>
    <t>办公费</t>
  </si>
  <si>
    <t>因公出国（境）费用</t>
  </si>
  <si>
    <t>30202</t>
  </si>
  <si>
    <t>印刷费</t>
  </si>
  <si>
    <t>公务用车运行维护费</t>
  </si>
  <si>
    <t>30203</t>
  </si>
  <si>
    <t>咨询费</t>
  </si>
  <si>
    <r>
      <rPr>
        <sz val="11"/>
        <rFont val="宋体"/>
        <charset val="134"/>
      </rPr>
      <t>维修</t>
    </r>
    <r>
      <rPr>
        <sz val="11"/>
        <rFont val="Times New Roman"/>
        <charset val="134"/>
      </rPr>
      <t>(</t>
    </r>
    <r>
      <rPr>
        <sz val="11"/>
        <rFont val="宋体"/>
        <charset val="134"/>
      </rPr>
      <t>护</t>
    </r>
    <r>
      <rPr>
        <sz val="11"/>
        <rFont val="Times New Roman"/>
        <charset val="134"/>
      </rPr>
      <t>)</t>
    </r>
    <r>
      <rPr>
        <sz val="11"/>
        <rFont val="宋体"/>
        <charset val="134"/>
      </rPr>
      <t>费</t>
    </r>
  </si>
  <si>
    <t>30204</t>
  </si>
  <si>
    <t>手续费</t>
  </si>
  <si>
    <t>其他商品和服务支出</t>
  </si>
  <si>
    <t>30205</t>
  </si>
  <si>
    <t>水费</t>
  </si>
  <si>
    <t>机关资本性支出(一)</t>
  </si>
  <si>
    <t>30206</t>
  </si>
  <si>
    <t>电费</t>
  </si>
  <si>
    <t>50306</t>
  </si>
  <si>
    <t>设备购置</t>
  </si>
  <si>
    <t>30207</t>
  </si>
  <si>
    <t>邮电费</t>
  </si>
  <si>
    <t>30208</t>
  </si>
  <si>
    <t>取暖费</t>
  </si>
  <si>
    <t>30209</t>
  </si>
  <si>
    <t>物业管理费</t>
  </si>
  <si>
    <t>其他对事业单位补助</t>
  </si>
  <si>
    <t>30211</t>
  </si>
  <si>
    <t>差旅费</t>
  </si>
  <si>
    <t>30212</t>
  </si>
  <si>
    <t>50601</t>
  </si>
  <si>
    <t>资本性支出（一）</t>
  </si>
  <si>
    <t>30213</t>
  </si>
  <si>
    <t>维修（护）费</t>
  </si>
  <si>
    <t>30214</t>
  </si>
  <si>
    <t>租赁费</t>
  </si>
  <si>
    <t>社会福利和救助</t>
  </si>
  <si>
    <t>30215</t>
  </si>
  <si>
    <t>离退休费</t>
  </si>
  <si>
    <t>30216</t>
  </si>
  <si>
    <t>50999</t>
  </si>
  <si>
    <t>其他对个人和家庭补助</t>
  </si>
  <si>
    <t>30217</t>
  </si>
  <si>
    <t>30218</t>
  </si>
  <si>
    <t>专用材料费</t>
  </si>
  <si>
    <t>30224</t>
  </si>
  <si>
    <t>被装购置费</t>
  </si>
  <si>
    <t>30225</t>
  </si>
  <si>
    <t>专用燃料费</t>
  </si>
  <si>
    <t>30226</t>
  </si>
  <si>
    <t>劳务费</t>
  </si>
  <si>
    <t>30227</t>
  </si>
  <si>
    <t>30228</t>
  </si>
  <si>
    <t>工会经费</t>
  </si>
  <si>
    <t>30229</t>
  </si>
  <si>
    <t>福利费</t>
  </si>
  <si>
    <t>30231</t>
  </si>
  <si>
    <t>30239</t>
  </si>
  <si>
    <t>其他交通费用</t>
  </si>
  <si>
    <t>30240</t>
  </si>
  <si>
    <t>税金及附加费用</t>
  </si>
  <si>
    <t>30299</t>
  </si>
  <si>
    <t>303</t>
  </si>
  <si>
    <t>30301</t>
  </si>
  <si>
    <t>离休费</t>
  </si>
  <si>
    <t>30302</t>
  </si>
  <si>
    <t>退休费</t>
  </si>
  <si>
    <t>30307</t>
  </si>
  <si>
    <t>医疗费补助</t>
  </si>
  <si>
    <t>30399</t>
  </si>
  <si>
    <t>其他对个人和家庭的补助</t>
  </si>
  <si>
    <t>310</t>
  </si>
  <si>
    <t>资本性支出</t>
  </si>
  <si>
    <t>31002</t>
  </si>
  <si>
    <t>办公设备购置</t>
  </si>
  <si>
    <r>
      <rPr>
        <sz val="12"/>
        <rFont val="黑体"/>
        <charset val="134"/>
      </rPr>
      <t>附表</t>
    </r>
    <r>
      <rPr>
        <sz val="12"/>
        <rFont val="Times New Roman"/>
        <charset val="134"/>
      </rPr>
      <t>28</t>
    </r>
  </si>
  <si>
    <t>一般公共预算“三公”经费表</t>
  </si>
  <si>
    <t>填报单位：随州市本级</t>
  </si>
  <si>
    <t>三公总计</t>
  </si>
  <si>
    <t>因公出国（境）费</t>
  </si>
  <si>
    <t>公务用车</t>
  </si>
  <si>
    <t>运行维护费</t>
  </si>
  <si>
    <t>购置费</t>
  </si>
  <si>
    <t>附表29</t>
  </si>
  <si>
    <r>
      <rPr>
        <sz val="20"/>
        <rFont val="方正书宋_GBK"/>
        <charset val="134"/>
      </rPr>
      <t>市本级</t>
    </r>
    <r>
      <rPr>
        <sz val="20"/>
        <rFont val="Times New Roman"/>
        <charset val="134"/>
      </rPr>
      <t>2023</t>
    </r>
    <r>
      <rPr>
        <sz val="20"/>
        <rFont val="方正书宋_GBK"/>
        <charset val="134"/>
      </rPr>
      <t>年一般公共预算对下专项转移支付情况表</t>
    </r>
  </si>
  <si>
    <t>曾都区法院建设</t>
  </si>
  <si>
    <t>高新区残联支出</t>
  </si>
  <si>
    <r>
      <rPr>
        <sz val="12"/>
        <rFont val="黑体"/>
        <charset val="134"/>
      </rPr>
      <t>附表</t>
    </r>
    <r>
      <rPr>
        <sz val="12"/>
        <rFont val="Times New Roman"/>
        <charset val="134"/>
      </rPr>
      <t>30</t>
    </r>
  </si>
  <si>
    <r>
      <rPr>
        <sz val="20"/>
        <rFont val="方正大标宋简体"/>
        <charset val="134"/>
      </rPr>
      <t>全市</t>
    </r>
    <r>
      <rPr>
        <sz val="20"/>
        <rFont val="Times New Roman"/>
        <charset val="134"/>
      </rPr>
      <t>2023</t>
    </r>
    <r>
      <rPr>
        <sz val="20"/>
        <rFont val="方正大标宋简体"/>
        <charset val="134"/>
      </rPr>
      <t>年地方政府一般债务余额限额表</t>
    </r>
  </si>
  <si>
    <t xml:space="preserve">                                                                                                   </t>
  </si>
  <si>
    <r>
      <rPr>
        <sz val="12"/>
        <rFont val="Times New Roman"/>
        <charset val="134"/>
      </rPr>
      <t xml:space="preserve">   </t>
    </r>
    <r>
      <rPr>
        <sz val="12"/>
        <rFont val="宋体"/>
        <charset val="134"/>
      </rPr>
      <t>单位：万元</t>
    </r>
  </si>
  <si>
    <t>一般债务</t>
  </si>
  <si>
    <t>余额</t>
  </si>
  <si>
    <r>
      <rPr>
        <sz val="11"/>
        <rFont val="宋体"/>
        <charset val="134"/>
      </rPr>
      <t>备注：省财政厅暂未下达</t>
    </r>
    <r>
      <rPr>
        <sz val="11"/>
        <rFont val="Times New Roman"/>
        <charset val="134"/>
      </rPr>
      <t>2023</t>
    </r>
    <r>
      <rPr>
        <sz val="11"/>
        <rFont val="宋体"/>
        <charset val="134"/>
      </rPr>
      <t>年限额，此数据为</t>
    </r>
    <r>
      <rPr>
        <sz val="11"/>
        <rFont val="Times New Roman"/>
        <charset val="134"/>
      </rPr>
      <t>2022</t>
    </r>
    <r>
      <rPr>
        <sz val="11"/>
        <rFont val="宋体"/>
        <charset val="134"/>
      </rPr>
      <t>年限额。</t>
    </r>
  </si>
  <si>
    <t>附表31</t>
  </si>
  <si>
    <t>2023年全市地方政府债券还本付息表</t>
  </si>
  <si>
    <t>地区</t>
  </si>
  <si>
    <t>政府债券还本付息</t>
  </si>
  <si>
    <t>小计</t>
  </si>
  <si>
    <t>还本</t>
  </si>
  <si>
    <t>付息</t>
  </si>
  <si>
    <t>一般债券</t>
  </si>
  <si>
    <t>专项债券</t>
  </si>
  <si>
    <t>随州市</t>
  </si>
  <si>
    <t>随州市本级</t>
  </si>
  <si>
    <t>附表32</t>
  </si>
  <si>
    <t>2023年随州市本级新增债券资金使用安排表</t>
  </si>
  <si>
    <t>序号</t>
  </si>
  <si>
    <t>区划</t>
  </si>
  <si>
    <t>单位</t>
  </si>
  <si>
    <t>项目名称</t>
  </si>
  <si>
    <t>项目金额</t>
  </si>
  <si>
    <t>市二中</t>
  </si>
  <si>
    <t>新建教学楼</t>
  </si>
  <si>
    <t>市政数局</t>
  </si>
  <si>
    <t>水电气接入外线工程并联审批系统建设</t>
  </si>
  <si>
    <t>市公检中心</t>
  </si>
  <si>
    <t>随州市公共检验检测中心实验室装修工程</t>
  </si>
  <si>
    <t>市市容环境局</t>
  </si>
  <si>
    <t>城南垃圾填埋场封场及渗滤液处理项目</t>
  </si>
  <si>
    <t>市城管委</t>
  </si>
  <si>
    <t>老城区人行道改造（中心城区）</t>
  </si>
  <si>
    <t>中心城区城市双修工程</t>
  </si>
  <si>
    <t>解放路步行街综合整治项目（沿河大道-舜井大道）</t>
  </si>
  <si>
    <t>市政协办</t>
  </si>
  <si>
    <t>政协文史馆</t>
  </si>
  <si>
    <t>市文旅局</t>
  </si>
  <si>
    <t>擂鼓墩古墓群保护规划修编</t>
  </si>
  <si>
    <t>市应急局</t>
  </si>
  <si>
    <t>全灾种（除火灾外）应急救援装备</t>
  </si>
  <si>
    <t>应急短波通信网建设</t>
  </si>
  <si>
    <t>市消防支队</t>
  </si>
  <si>
    <t>消防器材、基础设施、配套系统及救援站改造</t>
  </si>
  <si>
    <t>市市场监管局</t>
  </si>
  <si>
    <t>检测设备购置</t>
  </si>
  <si>
    <t>市教育局</t>
  </si>
  <si>
    <t>市直高中标准化考场及指挥平台建设</t>
  </si>
  <si>
    <t>市水利和湖泊局</t>
  </si>
  <si>
    <t>㵐水梁家桥水生态连通工程</t>
  </si>
  <si>
    <t>鄂北水资源配置二期市直工程</t>
  </si>
  <si>
    <t>市气象局</t>
  </si>
  <si>
    <t>乡镇应对极端天气补短板工程建设</t>
  </si>
  <si>
    <t>市建投公司</t>
  </si>
  <si>
    <t>擂鼓墩小区等老旧小区配套道路设施建设 （博物馆南路）</t>
  </si>
  <si>
    <t>欧阳修小区等老旧小区配套道路设施建设 （清河路）</t>
  </si>
  <si>
    <r>
      <rPr>
        <sz val="10"/>
        <rFont val="宋体"/>
        <charset val="134"/>
      </rPr>
      <t>草店子城市综合体建设</t>
    </r>
    <r>
      <rPr>
        <sz val="10"/>
        <rFont val="Times New Roman"/>
        <charset val="134"/>
      </rPr>
      <t xml:space="preserve"> </t>
    </r>
  </si>
  <si>
    <r>
      <rPr>
        <sz val="10"/>
        <rFont val="宋体"/>
        <charset val="134"/>
      </rPr>
      <t>飞灰填埋场</t>
    </r>
    <r>
      <rPr>
        <sz val="10"/>
        <rFont val="Times New Roman"/>
        <charset val="134"/>
      </rPr>
      <t xml:space="preserve"> </t>
    </r>
  </si>
  <si>
    <t>市草甸子文旅发展有限公司</t>
  </si>
  <si>
    <t>草甸子街历史文化街区保护改造</t>
  </si>
  <si>
    <t>市住建局</t>
  </si>
  <si>
    <t>老城区污水收集管网建设</t>
  </si>
  <si>
    <t>市水务集团</t>
  </si>
  <si>
    <r>
      <rPr>
        <sz val="10"/>
        <rFont val="宋体"/>
        <charset val="134"/>
      </rPr>
      <t>城南新区供水管网配套设施建设</t>
    </r>
    <r>
      <rPr>
        <sz val="10"/>
        <rFont val="Times New Roman"/>
        <charset val="134"/>
      </rPr>
      <t xml:space="preserve"> </t>
    </r>
  </si>
  <si>
    <r>
      <rPr>
        <sz val="10"/>
        <rFont val="宋体"/>
        <charset val="134"/>
      </rPr>
      <t>老城区供水管网改造</t>
    </r>
    <r>
      <rPr>
        <sz val="10"/>
        <rFont val="Times New Roman"/>
        <charset val="134"/>
      </rPr>
      <t xml:space="preserve"> </t>
    </r>
  </si>
  <si>
    <t>市城投公司</t>
  </si>
  <si>
    <t>城南新区棚户区改造（涢水南片）</t>
  </si>
  <si>
    <t>附表33</t>
  </si>
  <si>
    <r>
      <rPr>
        <sz val="20"/>
        <rFont val="方正大标宋简体"/>
        <charset val="134"/>
      </rPr>
      <t>全市</t>
    </r>
    <r>
      <rPr>
        <sz val="20"/>
        <rFont val="Times New Roman"/>
        <charset val="134"/>
      </rPr>
      <t>2023</t>
    </r>
    <r>
      <rPr>
        <sz val="20"/>
        <rFont val="方正大标宋简体"/>
        <charset val="134"/>
      </rPr>
      <t>年政府性基金预算收入表</t>
    </r>
  </si>
  <si>
    <t xml:space="preserve">       </t>
  </si>
  <si>
    <t>附表34</t>
  </si>
  <si>
    <r>
      <rPr>
        <sz val="20"/>
        <rFont val="方正大标宋简体"/>
        <charset val="134"/>
      </rPr>
      <t>全市</t>
    </r>
    <r>
      <rPr>
        <sz val="20"/>
        <rFont val="Times New Roman"/>
        <charset val="134"/>
      </rPr>
      <t>2023</t>
    </r>
    <r>
      <rPr>
        <sz val="20"/>
        <rFont val="方正大标宋简体"/>
        <charset val="134"/>
      </rPr>
      <t>年政府性基金预算支出表</t>
    </r>
  </si>
  <si>
    <t xml:space="preserve">    政府性基金转移支付</t>
  </si>
  <si>
    <t xml:space="preserve">    调出资金</t>
  </si>
  <si>
    <t xml:space="preserve">    年终结余</t>
  </si>
  <si>
    <t xml:space="preserve">    债务转贷支出</t>
  </si>
  <si>
    <t xml:space="preserve">  地方政府专项债务还本支出</t>
  </si>
  <si>
    <r>
      <rPr>
        <sz val="12"/>
        <rFont val="黑体"/>
        <charset val="134"/>
      </rPr>
      <t>附表</t>
    </r>
    <r>
      <rPr>
        <sz val="12"/>
        <rFont val="Times New Roman"/>
        <charset val="134"/>
      </rPr>
      <t>35</t>
    </r>
  </si>
  <si>
    <r>
      <rPr>
        <sz val="20"/>
        <rFont val="方正大标宋简体"/>
        <charset val="134"/>
      </rPr>
      <t>市本级</t>
    </r>
    <r>
      <rPr>
        <sz val="20"/>
        <rFont val="Times New Roman"/>
        <charset val="134"/>
      </rPr>
      <t>2023</t>
    </r>
    <r>
      <rPr>
        <sz val="20"/>
        <rFont val="方正大标宋简体"/>
        <charset val="134"/>
      </rPr>
      <t>年政府性基金预算收入表</t>
    </r>
  </si>
  <si>
    <r>
      <rPr>
        <sz val="11"/>
        <rFont val="宋体"/>
        <charset val="134"/>
      </rPr>
      <t>单位：万元</t>
    </r>
    <r>
      <rPr>
        <sz val="11"/>
        <rFont val="Times New Roman"/>
        <charset val="134"/>
      </rPr>
      <t xml:space="preserve">       </t>
    </r>
  </si>
  <si>
    <t>项目</t>
  </si>
  <si>
    <t>一、农业土地开发资金收入</t>
  </si>
  <si>
    <t>二、国有土地使用权出让收入</t>
  </si>
  <si>
    <r>
      <rPr>
        <sz val="11"/>
        <rFont val="Times New Roman"/>
        <charset val="134"/>
      </rPr>
      <t xml:space="preserve">        </t>
    </r>
    <r>
      <rPr>
        <sz val="11"/>
        <rFont val="宋体"/>
        <charset val="134"/>
      </rPr>
      <t>土地出让价款收入</t>
    </r>
  </si>
  <si>
    <r>
      <rPr>
        <sz val="11"/>
        <rFont val="Times New Roman"/>
        <charset val="134"/>
      </rPr>
      <t xml:space="preserve">        </t>
    </r>
    <r>
      <rPr>
        <sz val="11"/>
        <rFont val="宋体"/>
        <charset val="134"/>
      </rPr>
      <t>补缴的土地价款</t>
    </r>
  </si>
  <si>
    <r>
      <rPr>
        <sz val="11"/>
        <rFont val="Times New Roman"/>
        <charset val="134"/>
      </rPr>
      <t xml:space="preserve">        </t>
    </r>
    <r>
      <rPr>
        <sz val="11"/>
        <rFont val="宋体"/>
        <charset val="134"/>
      </rPr>
      <t>缴纳新增建设用地土地有偿使用费</t>
    </r>
  </si>
  <si>
    <r>
      <rPr>
        <sz val="11"/>
        <rFont val="Times New Roman"/>
        <charset val="134"/>
      </rPr>
      <t xml:space="preserve">        </t>
    </r>
    <r>
      <rPr>
        <sz val="11"/>
        <rFont val="宋体"/>
        <charset val="134"/>
      </rPr>
      <t>其他土地出让收入</t>
    </r>
  </si>
  <si>
    <t>三、彩票发行机构和彩票销售机构的业务费用</t>
  </si>
  <si>
    <r>
      <rPr>
        <sz val="11"/>
        <rFont val="Times New Roman"/>
        <charset val="134"/>
      </rPr>
      <t xml:space="preserve">        </t>
    </r>
    <r>
      <rPr>
        <sz val="11"/>
        <rFont val="宋体"/>
        <charset val="134"/>
      </rPr>
      <t>福利彩票销售机构的业务费用</t>
    </r>
  </si>
  <si>
    <r>
      <rPr>
        <sz val="11"/>
        <rFont val="宋体"/>
        <charset val="134"/>
      </rPr>
      <t>　　</t>
    </r>
    <r>
      <rPr>
        <sz val="11"/>
        <rFont val="Times New Roman"/>
        <charset val="134"/>
      </rPr>
      <t xml:space="preserve"> </t>
    </r>
    <r>
      <rPr>
        <sz val="11"/>
        <rFont val="宋体"/>
        <charset val="134"/>
      </rPr>
      <t>体育彩票销售机构的业务费用</t>
    </r>
  </si>
  <si>
    <t>四、城市基础设施配套费收入</t>
  </si>
  <si>
    <t>五、污水处理费收入</t>
  </si>
  <si>
    <t>六、其他政府性基金收入</t>
  </si>
  <si>
    <t>七、其他政府性基金专项债务对应项目专项收入</t>
  </si>
  <si>
    <r>
      <rPr>
        <sz val="11"/>
        <rFont val="宋体"/>
        <charset val="134"/>
      </rPr>
      <t>　</t>
    </r>
    <r>
      <rPr>
        <sz val="11"/>
        <rFont val="Times New Roman"/>
        <charset val="134"/>
      </rPr>
      <t xml:space="preserve">    </t>
    </r>
    <r>
      <rPr>
        <sz val="11"/>
        <rFont val="宋体"/>
        <charset val="134"/>
      </rPr>
      <t>其他地方自行试点项目收益专项债券对应项目专项收入</t>
    </r>
  </si>
  <si>
    <r>
      <rPr>
        <sz val="11"/>
        <rFont val="Times New Roman"/>
        <charset val="134"/>
      </rPr>
      <t xml:space="preserve">    </t>
    </r>
    <r>
      <rPr>
        <sz val="11"/>
        <rFont val="宋体"/>
        <charset val="134"/>
      </rPr>
      <t>一、政府性基金转移支付收入</t>
    </r>
  </si>
  <si>
    <r>
      <rPr>
        <sz val="11"/>
        <rFont val="Times New Roman"/>
        <charset val="134"/>
      </rPr>
      <t xml:space="preserve">       </t>
    </r>
    <r>
      <rPr>
        <sz val="11"/>
        <rFont val="宋体"/>
        <charset val="134"/>
      </rPr>
      <t>科学技术</t>
    </r>
  </si>
  <si>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</si>
  <si>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</si>
  <si>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</si>
  <si>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</si>
  <si>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</si>
  <si>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</si>
  <si>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</si>
  <si>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其他收入</t>
  </si>
  <si>
    <t>二、政府性基金上解收入</t>
  </si>
  <si>
    <r>
      <rPr>
        <sz val="11"/>
        <rFont val="宋体"/>
        <charset val="134"/>
      </rPr>
      <t>三、</t>
    </r>
    <r>
      <rPr>
        <sz val="11"/>
        <rFont val="Times New Roman"/>
        <charset val="134"/>
      </rPr>
      <t xml:space="preserve"> </t>
    </r>
    <r>
      <rPr>
        <sz val="11"/>
        <rFont val="宋体"/>
        <charset val="134"/>
      </rPr>
      <t>上年结余收入</t>
    </r>
  </si>
  <si>
    <r>
      <rPr>
        <sz val="11"/>
        <rFont val="Times New Roman"/>
        <charset val="134"/>
      </rPr>
      <t xml:space="preserve">        </t>
    </r>
    <r>
      <rPr>
        <sz val="11"/>
        <rFont val="宋体"/>
        <charset val="134"/>
      </rPr>
      <t>政府性基金预算上年结余收入</t>
    </r>
  </si>
  <si>
    <t>四、调入资金</t>
  </si>
  <si>
    <r>
      <rPr>
        <sz val="11"/>
        <rFont val="宋体"/>
        <charset val="134"/>
      </rPr>
      <t>五、</t>
    </r>
    <r>
      <rPr>
        <sz val="11"/>
        <rFont val="Times New Roman"/>
        <charset val="134"/>
      </rPr>
      <t xml:space="preserve"> </t>
    </r>
    <r>
      <rPr>
        <sz val="11"/>
        <rFont val="宋体"/>
        <charset val="134"/>
      </rPr>
      <t>债务转贷收入</t>
    </r>
  </si>
  <si>
    <t xml:space="preserve">    地方政府专项债务转贷收入</t>
  </si>
  <si>
    <t xml:space="preserve">      土地储备专项债券转贷收入</t>
  </si>
  <si>
    <t xml:space="preserve">      其他政府性基金债务转贷收入</t>
  </si>
  <si>
    <r>
      <rPr>
        <sz val="12"/>
        <rFont val="黑体"/>
        <charset val="134"/>
      </rPr>
      <t>附表</t>
    </r>
    <r>
      <rPr>
        <sz val="12"/>
        <rFont val="Times New Roman"/>
        <charset val="134"/>
      </rPr>
      <t>36</t>
    </r>
  </si>
  <si>
    <r>
      <rPr>
        <sz val="20"/>
        <rFont val="方正大标宋简体"/>
        <charset val="134"/>
      </rPr>
      <t>市本级</t>
    </r>
    <r>
      <rPr>
        <sz val="20"/>
        <rFont val="Times New Roman"/>
        <charset val="134"/>
      </rPr>
      <t>2023</t>
    </r>
    <r>
      <rPr>
        <sz val="20"/>
        <rFont val="方正大标宋简体"/>
        <charset val="134"/>
      </rPr>
      <t>年政府性基金预算支出表</t>
    </r>
  </si>
  <si>
    <r>
      <rPr>
        <sz val="10"/>
        <rFont val="宋体"/>
        <charset val="134"/>
      </rPr>
      <t xml:space="preserve">单位：万元             </t>
    </r>
  </si>
  <si>
    <r>
      <rPr>
        <sz val="11"/>
        <rFont val="黑体"/>
        <charset val="134"/>
      </rPr>
      <t>科目</t>
    </r>
  </si>
  <si>
    <r>
      <rPr>
        <sz val="11"/>
        <rFont val="黑体"/>
        <charset val="134"/>
      </rPr>
      <t>项</t>
    </r>
    <r>
      <rPr>
        <sz val="11"/>
        <rFont val="Times New Roman"/>
        <charset val="134"/>
      </rPr>
      <t xml:space="preserve">    </t>
    </r>
    <r>
      <rPr>
        <sz val="11"/>
        <rFont val="黑体"/>
        <charset val="134"/>
      </rPr>
      <t>目</t>
    </r>
  </si>
  <si>
    <r>
      <rPr>
        <b/>
        <sz val="11"/>
        <rFont val="宋体"/>
        <charset val="134"/>
      </rPr>
      <t>地方政府性基金支出合计</t>
    </r>
  </si>
  <si>
    <r>
      <rPr>
        <sz val="11"/>
        <rFont val="宋体"/>
        <charset val="134"/>
      </rPr>
      <t>一、社会保障和就业支出</t>
    </r>
  </si>
  <si>
    <r>
      <rPr>
        <sz val="11"/>
        <rFont val="Times New Roman"/>
        <charset val="134"/>
      </rPr>
      <t xml:space="preserve">       </t>
    </r>
    <r>
      <rPr>
        <sz val="11"/>
        <rFont val="宋体"/>
        <charset val="134"/>
      </rPr>
      <t>大中型水库移民后期扶持基金支出</t>
    </r>
  </si>
  <si>
    <r>
      <rPr>
        <sz val="11"/>
        <rFont val="Times New Roman"/>
        <charset val="134"/>
      </rPr>
      <t xml:space="preserve">      </t>
    </r>
    <r>
      <rPr>
        <sz val="11"/>
        <rFont val="宋体"/>
        <charset val="134"/>
      </rPr>
      <t>移民补助</t>
    </r>
  </si>
  <si>
    <r>
      <rPr>
        <sz val="11"/>
        <rFont val="Times New Roman"/>
        <charset val="134"/>
      </rPr>
      <t xml:space="preserve">      </t>
    </r>
    <r>
      <rPr>
        <sz val="11"/>
        <rFont val="宋体"/>
        <charset val="134"/>
      </rPr>
      <t>基础设施建设和经济发展</t>
    </r>
  </si>
  <si>
    <r>
      <rPr>
        <sz val="11"/>
        <rFont val="Times New Roman"/>
        <charset val="134"/>
      </rPr>
      <t xml:space="preserve">      </t>
    </r>
    <r>
      <rPr>
        <sz val="11"/>
        <rFont val="宋体"/>
        <charset val="134"/>
      </rPr>
      <t>其他大中型水库移民后期扶持资金支出</t>
    </r>
  </si>
  <si>
    <r>
      <rPr>
        <sz val="11"/>
        <rFont val="宋体"/>
        <charset val="134"/>
      </rPr>
      <t>二、城乡社区支出</t>
    </r>
  </si>
  <si>
    <r>
      <rPr>
        <sz val="11"/>
        <rFont val="Times New Roman"/>
        <charset val="134"/>
      </rPr>
      <t xml:space="preserve">       </t>
    </r>
    <r>
      <rPr>
        <sz val="11"/>
        <rFont val="宋体"/>
        <charset val="134"/>
      </rPr>
      <t>国有土地使用权出让收入安排的支出</t>
    </r>
  </si>
  <si>
    <r>
      <rPr>
        <sz val="11"/>
        <rFont val="Times New Roman"/>
        <charset val="134"/>
      </rPr>
      <t xml:space="preserve">      </t>
    </r>
    <r>
      <rPr>
        <sz val="11"/>
        <rFont val="宋体"/>
        <charset val="134"/>
      </rPr>
      <t>征地和拆迁补偿支出</t>
    </r>
  </si>
  <si>
    <r>
      <rPr>
        <sz val="11"/>
        <rFont val="Times New Roman"/>
        <charset val="134"/>
      </rPr>
      <t xml:space="preserve">      </t>
    </r>
    <r>
      <rPr>
        <sz val="11"/>
        <rFont val="宋体"/>
        <charset val="134"/>
      </rPr>
      <t>土地开发支出</t>
    </r>
  </si>
  <si>
    <r>
      <rPr>
        <sz val="11"/>
        <rFont val="Times New Roman"/>
        <charset val="134"/>
      </rPr>
      <t xml:space="preserve">      </t>
    </r>
    <r>
      <rPr>
        <sz val="11"/>
        <rFont val="宋体"/>
        <charset val="134"/>
      </rPr>
      <t>城市建设支出</t>
    </r>
  </si>
  <si>
    <r>
      <rPr>
        <sz val="11"/>
        <rFont val="Times New Roman"/>
        <charset val="134"/>
      </rPr>
      <t xml:space="preserve">      </t>
    </r>
    <r>
      <rPr>
        <sz val="11"/>
        <rFont val="宋体"/>
        <charset val="134"/>
      </rPr>
      <t>农村基础设施建设支出</t>
    </r>
  </si>
  <si>
    <r>
      <rPr>
        <sz val="11"/>
        <rFont val="Times New Roman"/>
        <charset val="134"/>
      </rPr>
      <t xml:space="preserve">      </t>
    </r>
    <r>
      <rPr>
        <sz val="11"/>
        <rFont val="宋体"/>
        <charset val="134"/>
      </rPr>
      <t>补助被征地农民支出</t>
    </r>
  </si>
  <si>
    <r>
      <rPr>
        <sz val="11"/>
        <rFont val="Times New Roman"/>
        <charset val="134"/>
      </rPr>
      <t xml:space="preserve">      </t>
    </r>
    <r>
      <rPr>
        <sz val="11"/>
        <rFont val="宋体"/>
        <charset val="134"/>
      </rPr>
      <t>土地出让业务支出</t>
    </r>
  </si>
  <si>
    <r>
      <rPr>
        <sz val="11"/>
        <rFont val="Times New Roman"/>
        <charset val="134"/>
      </rPr>
      <t xml:space="preserve">      </t>
    </r>
    <r>
      <rPr>
        <sz val="11"/>
        <rFont val="宋体"/>
        <charset val="134"/>
      </rPr>
      <t>廉租住房支出</t>
    </r>
  </si>
  <si>
    <r>
      <rPr>
        <sz val="11"/>
        <rFont val="Times New Roman"/>
        <charset val="134"/>
      </rPr>
      <t xml:space="preserve">      </t>
    </r>
    <r>
      <rPr>
        <sz val="11"/>
        <rFont val="宋体"/>
        <charset val="134"/>
      </rPr>
      <t>棚户区改造支出</t>
    </r>
  </si>
  <si>
    <r>
      <rPr>
        <sz val="11"/>
        <rFont val="Times New Roman"/>
        <charset val="134"/>
      </rPr>
      <t xml:space="preserve">      </t>
    </r>
    <r>
      <rPr>
        <sz val="10"/>
        <rFont val="宋体"/>
        <charset val="134"/>
      </rPr>
      <t>公共租赁住房支出</t>
    </r>
  </si>
  <si>
    <r>
      <rPr>
        <sz val="11"/>
        <rFont val="Times New Roman"/>
        <charset val="134"/>
      </rPr>
      <t xml:space="preserve">      </t>
    </r>
    <r>
      <rPr>
        <sz val="10"/>
        <rFont val="宋体"/>
        <charset val="134"/>
      </rPr>
      <t>农业生产发展支出</t>
    </r>
  </si>
  <si>
    <r>
      <rPr>
        <sz val="11"/>
        <rFont val="Times New Roman"/>
        <charset val="134"/>
      </rPr>
      <t xml:space="preserve">      </t>
    </r>
    <r>
      <rPr>
        <sz val="10"/>
        <rFont val="宋体"/>
        <charset val="134"/>
      </rPr>
      <t>农村社会事业支出</t>
    </r>
  </si>
  <si>
    <r>
      <rPr>
        <sz val="11"/>
        <rFont val="Times New Roman"/>
        <charset val="134"/>
      </rPr>
      <t xml:space="preserve">      </t>
    </r>
    <r>
      <rPr>
        <sz val="10"/>
        <rFont val="宋体"/>
        <charset val="134"/>
      </rPr>
      <t>农业农村生态环境支出</t>
    </r>
  </si>
  <si>
    <r>
      <rPr>
        <sz val="11"/>
        <rFont val="Times New Roman"/>
        <charset val="134"/>
      </rPr>
      <t xml:space="preserve">      </t>
    </r>
    <r>
      <rPr>
        <sz val="11"/>
        <rFont val="宋体"/>
        <charset val="134"/>
      </rPr>
      <t>其他国有土地使用权出让收入安排的支出</t>
    </r>
  </si>
  <si>
    <r>
      <rPr>
        <sz val="11"/>
        <rFont val="Times New Roman"/>
        <charset val="134"/>
      </rPr>
      <t xml:space="preserve">   </t>
    </r>
    <r>
      <rPr>
        <sz val="11"/>
        <rFont val="宋体"/>
        <charset val="134"/>
      </rPr>
      <t>国有土地收益基金安排的支出</t>
    </r>
  </si>
  <si>
    <r>
      <rPr>
        <sz val="11"/>
        <rFont val="Times New Roman"/>
        <charset val="134"/>
      </rPr>
      <t xml:space="preserve">      </t>
    </r>
    <r>
      <rPr>
        <sz val="11"/>
        <rFont val="宋体"/>
        <charset val="134"/>
      </rPr>
      <t>其他国有土地收益基金支出</t>
    </r>
  </si>
  <si>
    <r>
      <rPr>
        <sz val="11"/>
        <rFont val="Times New Roman"/>
        <charset val="134"/>
      </rPr>
      <t xml:space="preserve"> </t>
    </r>
    <r>
      <rPr>
        <sz val="11"/>
        <rFont val="Times New Roman"/>
        <charset val="134"/>
      </rPr>
      <t xml:space="preserve">   </t>
    </r>
    <r>
      <rPr>
        <sz val="11"/>
        <rFont val="宋体"/>
        <charset val="134"/>
      </rPr>
      <t>农业土地开发资金安排的支出</t>
    </r>
  </si>
  <si>
    <r>
      <rPr>
        <sz val="11"/>
        <rFont val="Times New Roman"/>
        <charset val="134"/>
      </rPr>
      <t xml:space="preserve"> </t>
    </r>
    <r>
      <rPr>
        <sz val="11"/>
        <rFont val="Times New Roman"/>
        <charset val="134"/>
      </rPr>
      <t xml:space="preserve">   </t>
    </r>
    <r>
      <rPr>
        <sz val="11"/>
        <rFont val="宋体"/>
        <charset val="134"/>
      </rPr>
      <t>城市基础设施配套费安排的支出</t>
    </r>
  </si>
  <si>
    <r>
      <rPr>
        <sz val="11"/>
        <rFont val="Times New Roman"/>
        <charset val="134"/>
      </rPr>
      <t xml:space="preserve">      </t>
    </r>
    <r>
      <rPr>
        <sz val="11"/>
        <rFont val="宋体"/>
        <charset val="134"/>
      </rPr>
      <t>城市公共设施</t>
    </r>
  </si>
  <si>
    <r>
      <rPr>
        <sz val="11"/>
        <rFont val="Times New Roman"/>
        <charset val="134"/>
      </rPr>
      <t xml:space="preserve">      </t>
    </r>
    <r>
      <rPr>
        <sz val="11"/>
        <rFont val="宋体"/>
        <charset val="134"/>
      </rPr>
      <t>城市环境卫生</t>
    </r>
  </si>
  <si>
    <r>
      <rPr>
        <sz val="11"/>
        <rFont val="Times New Roman"/>
        <charset val="134"/>
      </rPr>
      <t xml:space="preserve">      </t>
    </r>
    <r>
      <rPr>
        <sz val="11"/>
        <rFont val="宋体"/>
        <charset val="134"/>
      </rPr>
      <t>其他城市基础设施配套费安排的支出</t>
    </r>
  </si>
  <si>
    <r>
      <rPr>
        <sz val="11"/>
        <rFont val="Times New Roman"/>
        <charset val="134"/>
      </rPr>
      <t xml:space="preserve">      </t>
    </r>
    <r>
      <rPr>
        <sz val="11"/>
        <rFont val="宋体"/>
        <charset val="134"/>
      </rPr>
      <t>污水处理费安排的支出</t>
    </r>
  </si>
  <si>
    <r>
      <rPr>
        <sz val="11"/>
        <rFont val="Times New Roman"/>
        <charset val="134"/>
      </rPr>
      <t xml:space="preserve">      </t>
    </r>
    <r>
      <rPr>
        <sz val="11"/>
        <rFont val="宋体"/>
        <charset val="134"/>
      </rPr>
      <t>污水处理设施建设和运营</t>
    </r>
  </si>
  <si>
    <r>
      <rPr>
        <sz val="11"/>
        <rFont val="Times New Roman"/>
        <charset val="134"/>
      </rPr>
      <t xml:space="preserve">      </t>
    </r>
    <r>
      <rPr>
        <sz val="11"/>
        <rFont val="宋体"/>
        <charset val="134"/>
      </rPr>
      <t>其他污水处理费安排的支出</t>
    </r>
  </si>
  <si>
    <r>
      <rPr>
        <sz val="11"/>
        <rFont val="Times New Roman"/>
        <charset val="134"/>
      </rPr>
      <t xml:space="preserve">   </t>
    </r>
    <r>
      <rPr>
        <sz val="11"/>
        <rFont val="宋体"/>
        <charset val="134"/>
      </rPr>
      <t>棚户区改造专项债券安排的支出</t>
    </r>
  </si>
  <si>
    <r>
      <rPr>
        <sz val="11"/>
        <rFont val="Times New Roman"/>
        <charset val="134"/>
      </rPr>
      <t xml:space="preserve">      </t>
    </r>
    <r>
      <rPr>
        <sz val="11"/>
        <rFont val="宋体"/>
        <charset val="134"/>
      </rPr>
      <t>其他棚户区改造专项债券安排的支出</t>
    </r>
  </si>
  <si>
    <r>
      <rPr>
        <sz val="11"/>
        <rFont val="宋体"/>
        <charset val="134"/>
      </rPr>
      <t>三、交通运输支出</t>
    </r>
  </si>
  <si>
    <r>
      <rPr>
        <sz val="11"/>
        <rFont val="Times New Roman"/>
        <charset val="134"/>
      </rPr>
      <t xml:space="preserve">       </t>
    </r>
    <r>
      <rPr>
        <sz val="11"/>
        <rFont val="宋体"/>
        <charset val="134"/>
      </rPr>
      <t>车辆通行费安排的支出</t>
    </r>
  </si>
  <si>
    <r>
      <rPr>
        <sz val="11"/>
        <rFont val="Times New Roman"/>
        <charset val="134"/>
      </rPr>
      <t xml:space="preserve">    </t>
    </r>
    <r>
      <rPr>
        <sz val="11"/>
        <rFont val="宋体"/>
        <charset val="134"/>
      </rPr>
      <t>其他车辆通行费安排的支出</t>
    </r>
  </si>
  <si>
    <r>
      <rPr>
        <sz val="11"/>
        <rFont val="宋体"/>
        <charset val="134"/>
      </rPr>
      <t>四、资源勘探工业信息等支出</t>
    </r>
  </si>
  <si>
    <r>
      <rPr>
        <sz val="11"/>
        <rFont val="Times New Roman"/>
        <charset val="134"/>
      </rPr>
      <t xml:space="preserve">       </t>
    </r>
    <r>
      <rPr>
        <sz val="11"/>
        <rFont val="宋体"/>
        <charset val="134"/>
      </rPr>
      <t>农网还贷资金支出</t>
    </r>
  </si>
  <si>
    <r>
      <rPr>
        <sz val="11"/>
        <rFont val="Times New Roman"/>
        <charset val="134"/>
      </rPr>
      <t xml:space="preserve">      </t>
    </r>
    <r>
      <rPr>
        <sz val="11"/>
        <rFont val="宋体"/>
        <charset val="134"/>
      </rPr>
      <t>地方农网还贷资金支出</t>
    </r>
  </si>
  <si>
    <r>
      <rPr>
        <sz val="11"/>
        <rFont val="宋体"/>
        <charset val="134"/>
      </rPr>
      <t>五、商业服务业等支出</t>
    </r>
  </si>
  <si>
    <r>
      <rPr>
        <sz val="11"/>
        <rFont val="Times New Roman"/>
        <charset val="134"/>
      </rPr>
      <t xml:space="preserve">       </t>
    </r>
    <r>
      <rPr>
        <sz val="11"/>
        <rFont val="宋体"/>
        <charset val="134"/>
      </rPr>
      <t>旅游发展基金支出</t>
    </r>
  </si>
  <si>
    <r>
      <rPr>
        <sz val="11"/>
        <rFont val="Times New Roman"/>
        <charset val="134"/>
      </rPr>
      <t xml:space="preserve">    </t>
    </r>
    <r>
      <rPr>
        <sz val="11"/>
        <rFont val="宋体"/>
        <charset val="134"/>
      </rPr>
      <t>地方旅游开发项目补助</t>
    </r>
  </si>
  <si>
    <r>
      <rPr>
        <sz val="11"/>
        <rFont val="宋体"/>
        <charset val="134"/>
      </rPr>
      <t>六、其他支出</t>
    </r>
  </si>
  <si>
    <r>
      <rPr>
        <sz val="11"/>
        <rFont val="Times New Roman"/>
        <charset val="134"/>
      </rPr>
      <t xml:space="preserve"> </t>
    </r>
    <r>
      <rPr>
        <sz val="11"/>
        <rFont val="Times New Roman"/>
        <charset val="134"/>
      </rPr>
      <t xml:space="preserve">  </t>
    </r>
    <r>
      <rPr>
        <sz val="11"/>
        <rFont val="宋体"/>
        <charset val="134"/>
      </rPr>
      <t>其他政府性基金及对应专项债务收入安排的支出</t>
    </r>
  </si>
  <si>
    <r>
      <rPr>
        <sz val="11"/>
        <rFont val="Times New Roman"/>
        <charset val="134"/>
      </rPr>
      <t xml:space="preserve">    </t>
    </r>
    <r>
      <rPr>
        <sz val="11"/>
        <rFont val="宋体"/>
        <charset val="134"/>
      </rPr>
      <t>其他政府性基金安排的支出</t>
    </r>
  </si>
  <si>
    <r>
      <rPr>
        <sz val="11"/>
        <rFont val="Times New Roman"/>
        <charset val="134"/>
      </rPr>
      <t xml:space="preserve">      </t>
    </r>
    <r>
      <rPr>
        <sz val="11"/>
        <rFont val="宋体"/>
        <charset val="134"/>
      </rPr>
      <t>其他地方自行试点项目收益专项债券收入安排的支出</t>
    </r>
  </si>
  <si>
    <r>
      <rPr>
        <sz val="11"/>
        <rFont val="Times New Roman"/>
        <charset val="134"/>
      </rPr>
      <t xml:space="preserve">      </t>
    </r>
    <r>
      <rPr>
        <sz val="11"/>
        <rFont val="宋体"/>
        <charset val="134"/>
      </rPr>
      <t>彩票公益金安排的支出</t>
    </r>
  </si>
  <si>
    <r>
      <rPr>
        <sz val="11"/>
        <rFont val="Times New Roman"/>
        <charset val="134"/>
      </rPr>
      <t xml:space="preserve">      </t>
    </r>
    <r>
      <rPr>
        <sz val="10"/>
        <rFont val="宋体"/>
        <charset val="134"/>
      </rPr>
      <t>用于社会福利的彩票公益金支出</t>
    </r>
  </si>
  <si>
    <r>
      <rPr>
        <sz val="11"/>
        <rFont val="Times New Roman"/>
        <charset val="134"/>
      </rPr>
      <t xml:space="preserve">      </t>
    </r>
    <r>
      <rPr>
        <sz val="11"/>
        <rFont val="宋体"/>
        <charset val="134"/>
      </rPr>
      <t>用于体育事业的彩票公益金支出</t>
    </r>
  </si>
  <si>
    <r>
      <rPr>
        <sz val="11"/>
        <rFont val="Times New Roman"/>
        <charset val="134"/>
      </rPr>
      <t xml:space="preserve">      </t>
    </r>
    <r>
      <rPr>
        <sz val="11"/>
        <rFont val="宋体"/>
        <charset val="134"/>
      </rPr>
      <t>用于红十字事业的彩票公益金支出</t>
    </r>
  </si>
  <si>
    <r>
      <rPr>
        <sz val="11"/>
        <rFont val="Times New Roman"/>
        <charset val="134"/>
      </rPr>
      <t xml:space="preserve">      </t>
    </r>
    <r>
      <rPr>
        <sz val="11"/>
        <rFont val="宋体"/>
        <charset val="134"/>
      </rPr>
      <t>用于残疾人事业的彩票公益金支出</t>
    </r>
  </si>
  <si>
    <r>
      <rPr>
        <sz val="11"/>
        <rFont val="Times New Roman"/>
        <charset val="134"/>
      </rPr>
      <t xml:space="preserve">      </t>
    </r>
    <r>
      <rPr>
        <sz val="11"/>
        <rFont val="宋体"/>
        <charset val="134"/>
      </rPr>
      <t>用于城乡医疗救助的彩票公益金支出</t>
    </r>
  </si>
  <si>
    <r>
      <rPr>
        <sz val="11"/>
        <rFont val="宋体"/>
        <charset val="134"/>
      </rPr>
      <t>　　</t>
    </r>
    <r>
      <rPr>
        <sz val="11"/>
        <rFont val="Times New Roman"/>
        <charset val="134"/>
      </rPr>
      <t xml:space="preserve">  </t>
    </r>
    <r>
      <rPr>
        <sz val="11"/>
        <rFont val="宋体"/>
        <charset val="134"/>
      </rPr>
      <t>用于其他社会公益事业的彩票公益金支出</t>
    </r>
  </si>
  <si>
    <r>
      <rPr>
        <sz val="11"/>
        <rFont val="宋体"/>
        <charset val="134"/>
      </rPr>
      <t>七、债务付息支出</t>
    </r>
  </si>
  <si>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地方政府专项债务付息支出</t>
    </r>
  </si>
  <si>
    <r>
      <rPr>
        <sz val="11"/>
        <rFont val="Times New Roman"/>
        <charset val="134"/>
      </rPr>
      <t xml:space="preserve">      </t>
    </r>
    <r>
      <rPr>
        <sz val="11"/>
        <rFont val="宋体"/>
        <charset val="134"/>
      </rPr>
      <t>国有土地使用权出让金债务付息支出</t>
    </r>
  </si>
  <si>
    <r>
      <rPr>
        <sz val="11"/>
        <rFont val="Times New Roman"/>
        <charset val="134"/>
      </rPr>
      <t xml:space="preserve">      </t>
    </r>
    <r>
      <rPr>
        <sz val="11"/>
        <rFont val="宋体"/>
        <charset val="134"/>
      </rPr>
      <t>土地储备专项债券付息支出</t>
    </r>
  </si>
  <si>
    <r>
      <rPr>
        <sz val="11"/>
        <rFont val="Times New Roman"/>
        <charset val="134"/>
      </rPr>
      <t xml:space="preserve">      </t>
    </r>
    <r>
      <rPr>
        <sz val="11"/>
        <rFont val="宋体"/>
        <charset val="134"/>
      </rPr>
      <t>棚户区改造专项债券付息支出</t>
    </r>
  </si>
  <si>
    <r>
      <rPr>
        <sz val="11"/>
        <rFont val="Times New Roman"/>
        <charset val="134"/>
      </rPr>
      <t xml:space="preserve">      </t>
    </r>
    <r>
      <rPr>
        <sz val="11"/>
        <rFont val="宋体"/>
        <charset val="134"/>
      </rPr>
      <t>其他地方自行试点项目收益专项债券付息支出</t>
    </r>
  </si>
  <si>
    <r>
      <rPr>
        <sz val="11"/>
        <rFont val="宋体"/>
        <charset val="134"/>
      </rPr>
      <t>八、债务发行费用支出</t>
    </r>
  </si>
  <si>
    <r>
      <rPr>
        <sz val="11"/>
        <rFont val="Times New Roman"/>
        <charset val="134"/>
      </rPr>
      <t xml:space="preserve">  </t>
    </r>
    <r>
      <rPr>
        <sz val="11"/>
        <rFont val="Times New Roman"/>
        <charset val="134"/>
      </rPr>
      <t xml:space="preserve">  </t>
    </r>
    <r>
      <rPr>
        <sz val="11"/>
        <rFont val="宋体"/>
        <charset val="134"/>
      </rPr>
      <t>地方政府专项债务发行费用支出</t>
    </r>
  </si>
  <si>
    <r>
      <rPr>
        <sz val="11"/>
        <rFont val="Times New Roman"/>
        <charset val="134"/>
      </rPr>
      <t xml:space="preserve">      </t>
    </r>
    <r>
      <rPr>
        <sz val="11"/>
        <rFont val="宋体"/>
        <charset val="134"/>
      </rPr>
      <t>国有土地使用权出让金债务发行费用支出</t>
    </r>
  </si>
  <si>
    <r>
      <rPr>
        <sz val="11"/>
        <rFont val="Times New Roman"/>
        <charset val="134"/>
      </rPr>
      <t xml:space="preserve">      </t>
    </r>
    <r>
      <rPr>
        <sz val="11"/>
        <rFont val="宋体"/>
        <charset val="134"/>
      </rPr>
      <t>土地储备专项债券发行费用支出</t>
    </r>
  </si>
  <si>
    <r>
      <rPr>
        <sz val="11"/>
        <rFont val="宋体"/>
        <charset val="134"/>
      </rPr>
      <t>九、抗疫特别国债安排的支出</t>
    </r>
  </si>
  <si>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基础设施建设</t>
    </r>
  </si>
  <si>
    <r>
      <rPr>
        <sz val="11"/>
        <rFont val="Times New Roman"/>
        <charset val="134"/>
      </rPr>
      <t xml:space="preserve">      </t>
    </r>
    <r>
      <rPr>
        <sz val="11"/>
        <rFont val="宋体"/>
        <charset val="134"/>
      </rPr>
      <t>公共卫生体系建设</t>
    </r>
  </si>
  <si>
    <r>
      <rPr>
        <sz val="11"/>
        <rFont val="Times New Roman"/>
        <charset val="134"/>
      </rPr>
      <t xml:space="preserve">      </t>
    </r>
    <r>
      <rPr>
        <sz val="11"/>
        <rFont val="宋体"/>
        <charset val="134"/>
      </rPr>
      <t>重大疫情防控救治体系建设</t>
    </r>
  </si>
  <si>
    <r>
      <rPr>
        <sz val="11"/>
        <rFont val="Times New Roman"/>
        <charset val="134"/>
      </rPr>
      <t xml:space="preserve">      </t>
    </r>
    <r>
      <rPr>
        <sz val="11"/>
        <rFont val="宋体"/>
        <charset val="134"/>
      </rPr>
      <t>其他基础设施建设</t>
    </r>
  </si>
  <si>
    <r>
      <rPr>
        <sz val="11"/>
        <rFont val="Times New Roman"/>
        <charset val="134"/>
      </rPr>
      <t xml:space="preserve"> </t>
    </r>
    <r>
      <rPr>
        <sz val="11"/>
        <rFont val="Times New Roman"/>
        <charset val="134"/>
      </rPr>
      <t xml:space="preserve">  </t>
    </r>
    <r>
      <rPr>
        <sz val="11"/>
        <rFont val="Times New Roman"/>
        <charset val="134"/>
      </rPr>
      <t xml:space="preserve"> </t>
    </r>
    <r>
      <rPr>
        <sz val="11"/>
        <rFont val="宋体"/>
        <charset val="134"/>
      </rPr>
      <t>抗疫相关支出</t>
    </r>
  </si>
  <si>
    <r>
      <rPr>
        <sz val="11"/>
        <rFont val="Times New Roman"/>
        <charset val="134"/>
      </rPr>
      <t xml:space="preserve">      </t>
    </r>
    <r>
      <rPr>
        <sz val="11"/>
        <rFont val="宋体"/>
        <charset val="134"/>
      </rPr>
      <t>抗疫相关支出</t>
    </r>
  </si>
  <si>
    <r>
      <rPr>
        <b/>
        <sz val="11"/>
        <rFont val="宋体"/>
        <charset val="134"/>
      </rPr>
      <t>转移性支出合计</t>
    </r>
  </si>
  <si>
    <t>一、转移性支出</t>
  </si>
  <si>
    <r>
      <rPr>
        <sz val="11"/>
        <rFont val="Times New Roman"/>
        <charset val="134"/>
      </rPr>
      <t xml:space="preserve">         </t>
    </r>
    <r>
      <rPr>
        <sz val="11"/>
        <rFont val="宋体"/>
        <charset val="134"/>
      </rPr>
      <t>政府性基金预算调出资金</t>
    </r>
  </si>
  <si>
    <r>
      <rPr>
        <sz val="11"/>
        <rFont val="Times New Roman"/>
        <charset val="134"/>
      </rPr>
      <t xml:space="preserve">         </t>
    </r>
    <r>
      <rPr>
        <sz val="11"/>
        <rFont val="宋体"/>
        <charset val="134"/>
      </rPr>
      <t>政府性基金预算年终结余</t>
    </r>
  </si>
  <si>
    <t>二、债务还本支出</t>
  </si>
  <si>
    <r>
      <rPr>
        <sz val="11"/>
        <rFont val="Times New Roman"/>
        <charset val="134"/>
      </rPr>
      <t xml:space="preserve">    </t>
    </r>
    <r>
      <rPr>
        <sz val="11"/>
        <rFont val="宋体"/>
        <charset val="134"/>
      </rPr>
      <t>地方政府专项债务还本支出</t>
    </r>
  </si>
  <si>
    <t xml:space="preserve">    国有土地使用权出让金债务还本支出</t>
  </si>
  <si>
    <t xml:space="preserve">    土地储备专项债券还本支出</t>
  </si>
  <si>
    <r>
      <rPr>
        <sz val="11"/>
        <rFont val="Times New Roman"/>
        <charset val="134"/>
      </rPr>
      <t xml:space="preserve">    </t>
    </r>
    <r>
      <rPr>
        <sz val="11"/>
        <rFont val="宋体"/>
        <charset val="134"/>
      </rPr>
      <t>抗疫特别国债还本支出</t>
    </r>
  </si>
  <si>
    <r>
      <rPr>
        <b/>
        <sz val="11"/>
        <rFont val="宋体"/>
        <charset val="134"/>
      </rPr>
      <t>支出总计</t>
    </r>
  </si>
  <si>
    <t>附表37</t>
  </si>
  <si>
    <r>
      <rPr>
        <sz val="20"/>
        <rFont val="方正大标宋简体"/>
        <charset val="134"/>
      </rPr>
      <t>市本级</t>
    </r>
    <r>
      <rPr>
        <sz val="20"/>
        <rFont val="Times New Roman"/>
        <charset val="134"/>
      </rPr>
      <t>2023</t>
    </r>
    <r>
      <rPr>
        <sz val="20"/>
        <rFont val="方正大标宋简体"/>
        <charset val="134"/>
      </rPr>
      <t>年政府性基金预算转移支付情况表</t>
    </r>
  </si>
  <si>
    <r>
      <rPr>
        <sz val="11"/>
        <rFont val="宋体"/>
        <charset val="134"/>
      </rPr>
      <t>科目</t>
    </r>
  </si>
  <si>
    <r>
      <rPr>
        <b/>
        <sz val="11"/>
        <rFont val="宋体"/>
        <charset val="134"/>
      </rPr>
      <t>项目</t>
    </r>
  </si>
  <si>
    <r>
      <rPr>
        <b/>
        <sz val="11"/>
        <rFont val="宋体"/>
        <charset val="134"/>
      </rPr>
      <t>预算数</t>
    </r>
  </si>
  <si>
    <r>
      <rPr>
        <b/>
        <sz val="11"/>
        <rFont val="宋体"/>
        <charset val="134"/>
      </rPr>
      <t>备注</t>
    </r>
  </si>
  <si>
    <t>转移支付收入</t>
  </si>
  <si>
    <r>
      <rPr>
        <sz val="11"/>
        <rFont val="宋体"/>
        <charset val="134"/>
      </rPr>
      <t>大中型水库移民后期扶持基金补助</t>
    </r>
  </si>
  <si>
    <r>
      <rPr>
        <sz val="11"/>
        <rFont val="宋体"/>
        <charset val="134"/>
      </rPr>
      <t>车辆通行费安排的补助</t>
    </r>
  </si>
  <si>
    <r>
      <rPr>
        <sz val="11"/>
        <rFont val="宋体"/>
        <charset val="134"/>
      </rPr>
      <t>基础设施建设和经济发展补助</t>
    </r>
  </si>
  <si>
    <r>
      <rPr>
        <sz val="11"/>
        <rFont val="宋体"/>
        <charset val="134"/>
      </rPr>
      <t>地方旅游开发项目补助</t>
    </r>
  </si>
  <si>
    <r>
      <rPr>
        <sz val="11"/>
        <rFont val="宋体"/>
        <charset val="134"/>
      </rPr>
      <t>社会福利的彩票公益金补助</t>
    </r>
  </si>
  <si>
    <r>
      <rPr>
        <sz val="11"/>
        <rFont val="宋体"/>
        <charset val="134"/>
      </rPr>
      <t>体育事业的彩票公益金补助</t>
    </r>
  </si>
  <si>
    <r>
      <rPr>
        <sz val="11"/>
        <rFont val="宋体"/>
        <charset val="134"/>
      </rPr>
      <t>红十字事业的彩票公益金补助</t>
    </r>
  </si>
  <si>
    <r>
      <rPr>
        <sz val="11"/>
        <rFont val="宋体"/>
        <charset val="134"/>
      </rPr>
      <t>残疾人事业的彩票公益金补助</t>
    </r>
  </si>
  <si>
    <r>
      <rPr>
        <sz val="11"/>
        <rFont val="宋体"/>
        <charset val="134"/>
      </rPr>
      <t>城乡医疗救助的彩票公益金补助</t>
    </r>
  </si>
  <si>
    <t>备注：湖北省实行省管县财政体制，省级直接对县市区分配转移支付资金，市级政府性基金预算无对下转移支付</t>
  </si>
  <si>
    <r>
      <rPr>
        <sz val="12"/>
        <rFont val="黑体"/>
        <charset val="134"/>
      </rPr>
      <t>附表</t>
    </r>
    <r>
      <rPr>
        <sz val="12"/>
        <rFont val="Times New Roman"/>
        <charset val="134"/>
      </rPr>
      <t>38</t>
    </r>
  </si>
  <si>
    <r>
      <rPr>
        <sz val="20"/>
        <rFont val="方正小标宋简体"/>
        <charset val="134"/>
      </rPr>
      <t>全市</t>
    </r>
    <r>
      <rPr>
        <sz val="20"/>
        <rFont val="Times New Roman"/>
        <charset val="134"/>
      </rPr>
      <t>2023</t>
    </r>
    <r>
      <rPr>
        <sz val="20"/>
        <rFont val="方正小标宋简体"/>
        <charset val="134"/>
      </rPr>
      <t>年地方政府专项债务余额限额表</t>
    </r>
  </si>
  <si>
    <r>
      <rPr>
        <sz val="12"/>
        <rFont val="黑体"/>
        <charset val="134"/>
      </rPr>
      <t>附表</t>
    </r>
    <r>
      <rPr>
        <sz val="12"/>
        <rFont val="Times New Roman"/>
        <charset val="134"/>
      </rPr>
      <t>39</t>
    </r>
  </si>
  <si>
    <r>
      <rPr>
        <sz val="20"/>
        <rFont val="方正大标宋简体"/>
        <charset val="134"/>
      </rPr>
      <t>全市</t>
    </r>
    <r>
      <rPr>
        <sz val="20"/>
        <rFont val="Times New Roman"/>
        <charset val="134"/>
      </rPr>
      <t>2023</t>
    </r>
    <r>
      <rPr>
        <sz val="20"/>
        <rFont val="方正大标宋简体"/>
        <charset val="134"/>
      </rPr>
      <t>年社会保险基金预算收入表</t>
    </r>
  </si>
  <si>
    <t>一、城镇职工基本医疗保险基金收入(含生育）</t>
  </si>
  <si>
    <t>二、工伤保险基金收入</t>
  </si>
  <si>
    <t>三、城乡居民基本养老保险基金收入</t>
  </si>
  <si>
    <t>四、机关事业单位基本养老保险基金收入</t>
  </si>
  <si>
    <t>五、城乡居民基本医疗保险基金收入</t>
  </si>
  <si>
    <r>
      <rPr>
        <sz val="11"/>
        <rFont val="宋体"/>
        <charset val="134"/>
      </rPr>
      <t>备注：</t>
    </r>
    <r>
      <rPr>
        <sz val="11"/>
        <rFont val="Times New Roman"/>
        <charset val="134"/>
      </rPr>
      <t>1</t>
    </r>
    <r>
      <rPr>
        <sz val="11"/>
        <rFont val="宋体"/>
        <charset val="134"/>
      </rPr>
      <t>、根据《湖北省全面推进生育保险和职工基本医疗保险合并实施意见》（鄂医保发﹝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 xml:space="preserve">年开始生育保险和职工基本医疗保险合并实施。
      </t>
    </r>
    <r>
      <rPr>
        <sz val="11"/>
        <rFont val="Times New Roman"/>
        <charset val="134"/>
      </rPr>
      <t>2</t>
    </r>
    <r>
      <rPr>
        <sz val="11"/>
        <rFont val="宋体"/>
        <charset val="134"/>
      </rPr>
      <t>、根据《省人民政府关于完善企业职工基本养老保险省级统筹制度的通知》要求，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年起，我省采取市县编制收支计划、省级汇总审核下达的程序，编制全省企业养老保险基金预算，经省级人大批准后下达各地执行，省以下地方社保基金预算草案不再包含企业养老保险基金预算</t>
    </r>
    <r>
      <rPr>
        <sz val="11"/>
        <rFont val="Times New Roman"/>
        <charset val="134"/>
      </rPr>
      <t xml:space="preserve"> </t>
    </r>
    <r>
      <rPr>
        <sz val="11"/>
        <rFont val="宋体"/>
        <charset val="134"/>
      </rPr>
      <t xml:space="preserve">。
      </t>
    </r>
    <r>
      <rPr>
        <sz val="11"/>
        <rFont val="Times New Roman"/>
        <charset val="134"/>
      </rPr>
      <t>3</t>
    </r>
    <r>
      <rPr>
        <sz val="11"/>
        <rFont val="宋体"/>
        <charset val="134"/>
      </rPr>
      <t>、根据《省人民政府办公厅关于加快推进失业保险省级统筹的实施意见》（鄂政办发﹝</t>
    </r>
    <r>
      <rPr>
        <sz val="11"/>
        <rFont val="Times New Roman"/>
        <charset val="134"/>
      </rPr>
      <t>2022</t>
    </r>
    <r>
      <rPr>
        <sz val="11"/>
        <rFont val="宋体"/>
        <charset val="134"/>
      </rPr>
      <t>﹞</t>
    </r>
    <r>
      <rPr>
        <sz val="11"/>
        <rFont val="Times New Roman"/>
        <charset val="134"/>
      </rPr>
      <t>46</t>
    </r>
    <r>
      <rPr>
        <sz val="11"/>
        <rFont val="宋体"/>
        <charset val="134"/>
      </rPr>
      <t>号）文件，</t>
    </r>
    <r>
      <rPr>
        <sz val="11"/>
        <rFont val="Times New Roman"/>
        <charset val="134"/>
      </rPr>
      <t>2023</t>
    </r>
    <r>
      <rPr>
        <sz val="11"/>
        <rFont val="宋体"/>
        <charset val="134"/>
      </rPr>
      <t>年起失业保险实行省级统筹，收支预算由省级人大审批，省以下地方报人大备案执行，我市社保基金收支预算数据不再包含失业保险数据。</t>
    </r>
  </si>
  <si>
    <t>附表40</t>
  </si>
  <si>
    <r>
      <rPr>
        <sz val="20"/>
        <rFont val="方正大标宋简体"/>
        <charset val="134"/>
      </rPr>
      <t>全市</t>
    </r>
    <r>
      <rPr>
        <sz val="20"/>
        <rFont val="Times New Roman"/>
        <charset val="134"/>
      </rPr>
      <t>2023</t>
    </r>
    <r>
      <rPr>
        <sz val="20"/>
        <rFont val="方正大标宋简体"/>
        <charset val="134"/>
      </rPr>
      <t>年社会保险基金预算支出表</t>
    </r>
  </si>
  <si>
    <t>一、城镇职工基本医疗保险基金支出</t>
  </si>
  <si>
    <t>二、工伤保险基金支出</t>
  </si>
  <si>
    <t>三、城乡居民基本养老保险基金支出</t>
  </si>
  <si>
    <t>四、机关事业单位基本养老保险基金支出</t>
  </si>
  <si>
    <t>五、城乡居民基本医疗保险基金支出</t>
  </si>
  <si>
    <r>
      <rPr>
        <sz val="11"/>
        <rFont val="宋体"/>
        <charset val="134"/>
      </rPr>
      <t>备注：</t>
    </r>
    <r>
      <rPr>
        <sz val="11"/>
        <rFont val="Times New Roman"/>
        <charset val="134"/>
      </rPr>
      <t>1</t>
    </r>
    <r>
      <rPr>
        <sz val="11"/>
        <rFont val="宋体"/>
        <charset val="134"/>
      </rPr>
      <t>、根据《湖北省全面推进生育保险和职工基本医疗保险合并实施意见》（鄂医保发﹝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t>
    </r>
    <r>
      <rPr>
        <sz val="11"/>
        <rFont val="Times New Roman"/>
        <charset val="134"/>
      </rPr>
      <t xml:space="preserve">
            2</t>
    </r>
    <r>
      <rPr>
        <sz val="11"/>
        <rFont val="宋体"/>
        <charset val="134"/>
      </rPr>
      <t>、根据《省人民政府关于完善企业职工基本养老保险省级统筹制度的通知》要求，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年起，我省采取市县编制收支计划、省级汇总审核下达的程序，编制全省企业养老保险基金预算，经省级人大批准后下达各地执行，省以下地方社保基金预算草案不再包含企业养老保险基金预算</t>
    </r>
    <r>
      <rPr>
        <sz val="11"/>
        <rFont val="Times New Roman"/>
        <charset val="134"/>
      </rPr>
      <t xml:space="preserve"> </t>
    </r>
    <r>
      <rPr>
        <sz val="11"/>
        <rFont val="宋体"/>
        <charset val="134"/>
      </rPr>
      <t>。</t>
    </r>
    <r>
      <rPr>
        <sz val="11"/>
        <rFont val="Times New Roman"/>
        <charset val="134"/>
      </rPr>
      <t xml:space="preserve">
            3</t>
    </r>
    <r>
      <rPr>
        <sz val="11"/>
        <rFont val="宋体"/>
        <charset val="134"/>
      </rPr>
      <t>、根据《省人民政府办公厅关于加快推进失业保险省级统筹的实施意见》（鄂政办发﹝</t>
    </r>
    <r>
      <rPr>
        <sz val="11"/>
        <rFont val="Times New Roman"/>
        <charset val="134"/>
      </rPr>
      <t>2022</t>
    </r>
    <r>
      <rPr>
        <sz val="11"/>
        <rFont val="宋体"/>
        <charset val="134"/>
      </rPr>
      <t>﹞</t>
    </r>
    <r>
      <rPr>
        <sz val="11"/>
        <rFont val="Times New Roman"/>
        <charset val="134"/>
      </rPr>
      <t>46</t>
    </r>
    <r>
      <rPr>
        <sz val="11"/>
        <rFont val="宋体"/>
        <charset val="134"/>
      </rPr>
      <t>号）文件，</t>
    </r>
    <r>
      <rPr>
        <sz val="11"/>
        <rFont val="Times New Roman"/>
        <charset val="134"/>
      </rPr>
      <t>2023</t>
    </r>
    <r>
      <rPr>
        <sz val="11"/>
        <rFont val="宋体"/>
        <charset val="134"/>
      </rPr>
      <t>年起失业保险实行省级统筹，收支预算由省级人大审批，省以下地方报人大备案执行，我市社保基金收支预算数据不再包含失业保险数据。</t>
    </r>
  </si>
  <si>
    <t>附表41</t>
  </si>
  <si>
    <r>
      <rPr>
        <sz val="20"/>
        <rFont val="方正大标宋简体"/>
        <charset val="134"/>
      </rPr>
      <t>市本级</t>
    </r>
    <r>
      <rPr>
        <sz val="20"/>
        <rFont val="Times New Roman"/>
        <charset val="134"/>
      </rPr>
      <t>2023</t>
    </r>
    <r>
      <rPr>
        <sz val="20"/>
        <rFont val="方正大标宋简体"/>
        <charset val="134"/>
      </rPr>
      <t>年社会保险基金预算收入表</t>
    </r>
  </si>
  <si>
    <r>
      <rPr>
        <sz val="11"/>
        <rFont val="Times New Roman"/>
        <charset val="134"/>
      </rPr>
      <t xml:space="preserve">             </t>
    </r>
    <r>
      <rPr>
        <sz val="11"/>
        <rFont val="宋体"/>
        <charset val="134"/>
      </rPr>
      <t>其他失业保险基金收入</t>
    </r>
  </si>
  <si>
    <t>二、城镇职工基本医疗保险基金收入（含生育保险）</t>
  </si>
  <si>
    <r>
      <rPr>
        <sz val="11"/>
        <rFont val="Times New Roman"/>
        <charset val="134"/>
      </rPr>
      <t xml:space="preserve">              </t>
    </r>
    <r>
      <rPr>
        <sz val="11"/>
        <rFont val="宋体"/>
        <charset val="134"/>
      </rPr>
      <t>城镇职工基本医疗保险基金转移收入</t>
    </r>
  </si>
  <si>
    <r>
      <rPr>
        <sz val="11"/>
        <rFont val="Times New Roman"/>
        <charset val="134"/>
      </rPr>
      <t xml:space="preserve">             </t>
    </r>
    <r>
      <rPr>
        <sz val="11"/>
        <rFont val="宋体"/>
        <charset val="134"/>
      </rPr>
      <t>工伤保险基金转移收入</t>
    </r>
  </si>
  <si>
    <r>
      <rPr>
        <sz val="11"/>
        <rFont val="Times New Roman"/>
        <charset val="134"/>
      </rPr>
      <t xml:space="preserve">               </t>
    </r>
    <r>
      <rPr>
        <sz val="11"/>
        <rFont val="宋体"/>
        <charset val="134"/>
      </rPr>
      <t>机关事业单位基本养老保险基金转移收入</t>
    </r>
  </si>
  <si>
    <r>
      <rPr>
        <sz val="11"/>
        <rFont val="Times New Roman"/>
        <charset val="134"/>
      </rPr>
      <t xml:space="preserve">              </t>
    </r>
    <r>
      <rPr>
        <sz val="11"/>
        <rFont val="宋体"/>
        <charset val="134"/>
      </rPr>
      <t>城乡居民基本医疗保险基金</t>
    </r>
    <r>
      <rPr>
        <sz val="11"/>
        <rFont val="Times New Roman"/>
        <charset val="134"/>
      </rPr>
      <t xml:space="preserve"> </t>
    </r>
    <r>
      <rPr>
        <sz val="11"/>
        <rFont val="宋体"/>
        <charset val="134"/>
      </rPr>
      <t>财政补贴收入</t>
    </r>
  </si>
  <si>
    <t>附表42</t>
  </si>
  <si>
    <r>
      <rPr>
        <sz val="20"/>
        <rFont val="方正大标宋简体"/>
        <charset val="134"/>
      </rPr>
      <t>市本级</t>
    </r>
    <r>
      <rPr>
        <sz val="20"/>
        <rFont val="Times New Roman"/>
        <charset val="134"/>
      </rPr>
      <t>2023</t>
    </r>
    <r>
      <rPr>
        <sz val="20"/>
        <rFont val="方正大标宋简体"/>
        <charset val="134"/>
      </rPr>
      <t>年社会保险基金预算支出表</t>
    </r>
  </si>
  <si>
    <t>二、城镇职工基本医疗保险基金支出(含生育保险)</t>
  </si>
  <si>
    <r>
      <rPr>
        <sz val="11"/>
        <rFont val="Times New Roman"/>
        <charset val="134"/>
      </rPr>
      <t xml:space="preserve">              </t>
    </r>
    <r>
      <rPr>
        <sz val="11"/>
        <rFont val="宋体"/>
        <charset val="134"/>
      </rPr>
      <t>其他职工基本医疗保险基金支出</t>
    </r>
  </si>
  <si>
    <t>附表43</t>
  </si>
  <si>
    <r>
      <rPr>
        <sz val="20"/>
        <rFont val="方正大标宋简体"/>
        <charset val="134"/>
      </rPr>
      <t>市本级</t>
    </r>
    <r>
      <rPr>
        <sz val="20"/>
        <rFont val="Times New Roman"/>
        <charset val="134"/>
      </rPr>
      <t>2023</t>
    </r>
    <r>
      <rPr>
        <sz val="20"/>
        <rFont val="方正大标宋简体"/>
        <charset val="134"/>
      </rPr>
      <t>年社会保险基金预算结余表</t>
    </r>
  </si>
  <si>
    <r>
      <rPr>
        <sz val="11"/>
        <rFont val="Times New Roman"/>
        <charset val="134"/>
      </rPr>
      <t xml:space="preserve">                </t>
    </r>
    <r>
      <rPr>
        <sz val="11"/>
        <rFont val="宋体"/>
        <charset val="134"/>
      </rPr>
      <t>单位：万元</t>
    </r>
  </si>
  <si>
    <t>项    目</t>
  </si>
  <si>
    <t>市本级社会保险基金年末滚存结余</t>
  </si>
  <si>
    <t>一、失业保险基金年末滚存结余</t>
  </si>
  <si>
    <t>二、城镇职工基本医疗保险基金年末滚存结余（含生育保险）</t>
  </si>
  <si>
    <t>三、工伤保险基金年末滚存结余</t>
  </si>
  <si>
    <t>四、城乡居民基本养老保险基金滚存结余</t>
  </si>
  <si>
    <t>五、机关事业单位基本养老保险基金滚存结余</t>
  </si>
  <si>
    <t>六、城乡居民基本医疗保险基金滚存结余</t>
  </si>
  <si>
    <r>
      <rPr>
        <sz val="11"/>
        <rFont val="宋体"/>
        <charset val="134"/>
      </rPr>
      <t>名词解释：社会保险是由政府举办的主要由企业和职工缴费筹资的社会保障计划，其缴费收入是政府重要的财政收入。社会保险基金收入是一种强制性的专款专用的财政收入形式，其收入要专项用于政府社会保险计划的开支。</t>
    </r>
    <r>
      <rPr>
        <sz val="11"/>
        <rFont val="Times New Roman"/>
        <charset val="134"/>
      </rPr>
      <t xml:space="preserve">
       </t>
    </r>
    <r>
      <rPr>
        <sz val="11"/>
        <rFont val="宋体"/>
        <charset val="134"/>
      </rPr>
      <t>我国的社会保险基金收入按项目划分可分为基本养老保险基金收入、失业保险基金收入、基本医疗保险基金收入、工伤保险基金收入和生育保险基金收入。其中每个保险基金收入项目中又分为保险费收入、财政补贴收入、其他收入、利息收入。</t>
    </r>
    <r>
      <rPr>
        <sz val="11"/>
        <rFont val="Times New Roman"/>
        <charset val="134"/>
      </rPr>
      <t xml:space="preserve">
       1</t>
    </r>
    <r>
      <rPr>
        <sz val="11"/>
        <rFont val="宋体"/>
        <charset val="134"/>
      </rPr>
      <t>、社会保险费收入，是指缴费单位和缴费个人按纳费基数的一定比例分别交纳的养老保险费、失业保险费、医疗保险费等收入。</t>
    </r>
    <r>
      <rPr>
        <sz val="11"/>
        <rFont val="Times New Roman"/>
        <charset val="134"/>
      </rPr>
      <t xml:space="preserve">
       2</t>
    </r>
    <r>
      <rPr>
        <sz val="11"/>
        <rFont val="宋体"/>
        <charset val="134"/>
      </rPr>
      <t>、财政补贴收入是指收到的国家财政部门给予的各项社会保险基金的补贴。</t>
    </r>
    <r>
      <rPr>
        <sz val="11"/>
        <rFont val="Times New Roman"/>
        <charset val="134"/>
      </rPr>
      <t xml:space="preserve">
       3</t>
    </r>
    <r>
      <rPr>
        <sz val="11"/>
        <rFont val="宋体"/>
        <charset val="134"/>
      </rPr>
      <t>、其他收入包含转移收入、往来业务收入等。</t>
    </r>
    <r>
      <rPr>
        <sz val="11"/>
        <rFont val="Times New Roman"/>
        <charset val="134"/>
      </rPr>
      <t xml:space="preserve">
       4</t>
    </r>
    <r>
      <rPr>
        <sz val="11"/>
        <rFont val="宋体"/>
        <charset val="134"/>
      </rPr>
      <t>、社会保险基金支出，是指支付社会保险待遇资金。</t>
    </r>
    <r>
      <rPr>
        <sz val="11"/>
        <rFont val="Times New Roman"/>
        <charset val="134"/>
      </rPr>
      <t xml:space="preserve">
       5</t>
    </r>
    <r>
      <rPr>
        <sz val="11"/>
        <rFont val="宋体"/>
        <charset val="134"/>
      </rPr>
      <t>、其它支出包含转移支出、国家规定的政策性支出等。</t>
    </r>
    <r>
      <rPr>
        <sz val="11"/>
        <rFont val="Times New Roman"/>
        <charset val="134"/>
      </rPr>
      <t xml:space="preserve">
       </t>
    </r>
    <r>
      <rPr>
        <sz val="11"/>
        <rFont val="宋体"/>
        <charset val="134"/>
      </rPr>
      <t>补充说明：根据《湖北省全面推进生育保险和职工基本医疗保险合并实施意见》（鄂医保发﹝</t>
    </r>
    <r>
      <rPr>
        <sz val="11"/>
        <rFont val="Times New Roman"/>
        <charset val="134"/>
      </rPr>
      <t>2019</t>
    </r>
    <r>
      <rPr>
        <sz val="11"/>
        <rFont val="宋体"/>
        <charset val="134"/>
      </rPr>
      <t>﹞</t>
    </r>
    <r>
      <rPr>
        <sz val="11"/>
        <rFont val="Times New Roman"/>
        <charset val="134"/>
      </rPr>
      <t>42</t>
    </r>
    <r>
      <rPr>
        <sz val="11"/>
        <rFont val="宋体"/>
        <charset val="134"/>
      </rPr>
      <t>号）文件，</t>
    </r>
    <r>
      <rPr>
        <sz val="11"/>
        <rFont val="Times New Roman"/>
        <charset val="134"/>
      </rPr>
      <t>2020</t>
    </r>
    <r>
      <rPr>
        <sz val="11"/>
        <rFont val="宋体"/>
        <charset val="134"/>
      </rPr>
      <t>年开始生育保险和职工基本医疗保险合并实施。根据《省人民政府关于完善企业职工基本养老保险省级统筹制度的通知》要求，</t>
    </r>
    <r>
      <rPr>
        <sz val="11"/>
        <rFont val="Times New Roman"/>
        <charset val="134"/>
      </rPr>
      <t>2021</t>
    </r>
    <r>
      <rPr>
        <sz val="11"/>
        <rFont val="宋体"/>
        <charset val="134"/>
      </rPr>
      <t>年起，我省采取市县编制收支计划、省级汇总审核下达的程序，编制全省企业养老保险基金预算，经省级人大批准后下达各地执行</t>
    </r>
    <r>
      <rPr>
        <sz val="11"/>
        <rFont val="Times New Roman"/>
        <charset val="134"/>
      </rPr>
      <t xml:space="preserve"> </t>
    </r>
    <r>
      <rPr>
        <sz val="11"/>
        <rFont val="宋体"/>
        <charset val="134"/>
      </rPr>
      <t>。根据《省人民政府办公厅关于加快推进失业保险省级统筹的实施意见》（鄂政办发﹝</t>
    </r>
    <r>
      <rPr>
        <sz val="11"/>
        <rFont val="Times New Roman"/>
        <charset val="134"/>
      </rPr>
      <t>2022</t>
    </r>
    <r>
      <rPr>
        <sz val="11"/>
        <rFont val="宋体"/>
        <charset val="134"/>
      </rPr>
      <t>﹞</t>
    </r>
    <r>
      <rPr>
        <sz val="11"/>
        <rFont val="Times New Roman"/>
        <charset val="134"/>
      </rPr>
      <t>46</t>
    </r>
    <r>
      <rPr>
        <sz val="11"/>
        <rFont val="宋体"/>
        <charset val="134"/>
      </rPr>
      <t>号）文件，</t>
    </r>
    <r>
      <rPr>
        <sz val="11"/>
        <rFont val="Times New Roman"/>
        <charset val="134"/>
      </rPr>
      <t>2023</t>
    </r>
    <r>
      <rPr>
        <sz val="11"/>
        <rFont val="宋体"/>
        <charset val="134"/>
      </rPr>
      <t>年起失业保险实行省级统筹，收支预算由省级人大审批，省以下地方报人大备案执行，我市社保基金收支预算数据不再包含失业保险数据。</t>
    </r>
    <r>
      <rPr>
        <sz val="11"/>
        <rFont val="Times New Roman"/>
        <charset val="134"/>
      </rPr>
      <t xml:space="preserve">
</t>
    </r>
  </si>
  <si>
    <r>
      <rPr>
        <sz val="12"/>
        <rFont val="黑体"/>
        <charset val="134"/>
      </rPr>
      <t>附表</t>
    </r>
    <r>
      <rPr>
        <sz val="12"/>
        <rFont val="Times New Roman"/>
        <charset val="134"/>
      </rPr>
      <t>44</t>
    </r>
  </si>
  <si>
    <r>
      <rPr>
        <sz val="20"/>
        <rFont val="方正大标宋简体"/>
        <charset val="134"/>
      </rPr>
      <t>全市</t>
    </r>
    <r>
      <rPr>
        <sz val="20"/>
        <rFont val="Times New Roman"/>
        <charset val="134"/>
      </rPr>
      <t>2023</t>
    </r>
    <r>
      <rPr>
        <sz val="20"/>
        <rFont val="方正大标宋简体"/>
        <charset val="134"/>
      </rPr>
      <t>年国有资本经营预算收入表</t>
    </r>
  </si>
  <si>
    <r>
      <rPr>
        <sz val="11"/>
        <rFont val="Times New Roman"/>
        <charset val="134"/>
      </rPr>
      <t xml:space="preserve">             </t>
    </r>
    <r>
      <rPr>
        <sz val="10"/>
        <rFont val="宋体"/>
        <charset val="134"/>
      </rPr>
      <t>单位：万元</t>
    </r>
  </si>
  <si>
    <r>
      <rPr>
        <b/>
        <sz val="11"/>
        <rFont val="宋体"/>
        <charset val="134"/>
      </rPr>
      <t>转移性收入合计</t>
    </r>
  </si>
  <si>
    <r>
      <rPr>
        <sz val="11"/>
        <rFont val="Times New Roman"/>
        <charset val="134"/>
      </rPr>
      <t>国有资本经营预算转移支付收入</t>
    </r>
  </si>
  <si>
    <r>
      <rPr>
        <b/>
        <sz val="11"/>
        <rFont val="宋体"/>
        <charset val="134"/>
      </rPr>
      <t>收</t>
    </r>
    <r>
      <rPr>
        <b/>
        <sz val="11"/>
        <rFont val="Times New Roman"/>
        <charset val="134"/>
      </rPr>
      <t xml:space="preserve"> 入 总计</t>
    </r>
  </si>
  <si>
    <r>
      <rPr>
        <sz val="12"/>
        <rFont val="黑体"/>
        <charset val="134"/>
      </rPr>
      <t>附表</t>
    </r>
    <r>
      <rPr>
        <sz val="12"/>
        <rFont val="Times New Roman"/>
        <charset val="134"/>
      </rPr>
      <t>45</t>
    </r>
  </si>
  <si>
    <r>
      <rPr>
        <sz val="20"/>
        <rFont val="方正大标宋简体"/>
        <charset val="134"/>
      </rPr>
      <t>全市</t>
    </r>
    <r>
      <rPr>
        <sz val="20"/>
        <rFont val="Times New Roman"/>
        <charset val="134"/>
      </rPr>
      <t>2023</t>
    </r>
    <r>
      <rPr>
        <sz val="20"/>
        <rFont val="方正大标宋简体"/>
        <charset val="134"/>
      </rPr>
      <t>年国有资本经营预算支出表</t>
    </r>
  </si>
  <si>
    <r>
      <rPr>
        <sz val="12"/>
        <rFont val="Times New Roman"/>
        <charset val="134"/>
      </rPr>
      <t xml:space="preserve"> </t>
    </r>
    <r>
      <rPr>
        <sz val="12"/>
        <rFont val="宋体"/>
        <charset val="134"/>
      </rPr>
      <t>单位：万元</t>
    </r>
  </si>
  <si>
    <r>
      <rPr>
        <sz val="12"/>
        <rFont val="黑体"/>
        <charset val="134"/>
      </rPr>
      <t>附表</t>
    </r>
    <r>
      <rPr>
        <sz val="12"/>
        <rFont val="Times New Roman"/>
        <charset val="134"/>
      </rPr>
      <t>46</t>
    </r>
  </si>
  <si>
    <r>
      <rPr>
        <sz val="20"/>
        <rFont val="方正大标宋简体"/>
        <charset val="134"/>
      </rPr>
      <t>市本级</t>
    </r>
    <r>
      <rPr>
        <sz val="20"/>
        <rFont val="Times New Roman"/>
        <charset val="134"/>
      </rPr>
      <t>2023</t>
    </r>
    <r>
      <rPr>
        <sz val="20"/>
        <rFont val="方正大标宋简体"/>
        <charset val="134"/>
      </rPr>
      <t>年国有资本经营预算收入表</t>
    </r>
  </si>
  <si>
    <t>一、利润收入</t>
  </si>
  <si>
    <t>其他国有资本经营预算企业利润收入</t>
  </si>
  <si>
    <t>随州市金盾押运公司</t>
  </si>
  <si>
    <r>
      <rPr>
        <sz val="11"/>
        <rFont val="宋体"/>
        <charset val="134"/>
      </rPr>
      <t>按</t>
    </r>
    <r>
      <rPr>
        <sz val="11"/>
        <rFont val="Times New Roman"/>
        <charset val="134"/>
      </rPr>
      <t>2022</t>
    </r>
    <r>
      <rPr>
        <sz val="10"/>
        <rFont val="宋体"/>
        <charset val="134"/>
      </rPr>
      <t>年预算利润</t>
    </r>
    <r>
      <rPr>
        <sz val="11"/>
        <rFont val="Times New Roman"/>
        <charset val="134"/>
      </rPr>
      <t>182</t>
    </r>
    <r>
      <rPr>
        <sz val="10"/>
        <rFont val="宋体"/>
        <charset val="134"/>
      </rPr>
      <t>万元的</t>
    </r>
    <r>
      <rPr>
        <sz val="11"/>
        <rFont val="Times New Roman"/>
        <charset val="134"/>
      </rPr>
      <t>30%</t>
    </r>
    <r>
      <rPr>
        <sz val="10"/>
        <rFont val="宋体"/>
        <charset val="134"/>
      </rPr>
      <t>征收</t>
    </r>
  </si>
  <si>
    <t>随州国有资本投资有限公司</t>
  </si>
  <si>
    <r>
      <rPr>
        <sz val="11"/>
        <rFont val="宋体"/>
        <charset val="134"/>
      </rPr>
      <t>按</t>
    </r>
    <r>
      <rPr>
        <sz val="11"/>
        <rFont val="Times New Roman"/>
        <charset val="134"/>
      </rPr>
      <t>2022</t>
    </r>
    <r>
      <rPr>
        <sz val="10"/>
        <rFont val="宋体"/>
        <charset val="134"/>
      </rPr>
      <t>年预算利润</t>
    </r>
    <r>
      <rPr>
        <sz val="11"/>
        <rFont val="Times New Roman"/>
        <charset val="134"/>
      </rPr>
      <t>27708</t>
    </r>
    <r>
      <rPr>
        <sz val="10"/>
        <rFont val="宋体"/>
        <charset val="134"/>
      </rPr>
      <t>万元的</t>
    </r>
    <r>
      <rPr>
        <sz val="11"/>
        <rFont val="Times New Roman"/>
        <charset val="134"/>
      </rPr>
      <t>30%</t>
    </r>
    <r>
      <rPr>
        <sz val="10"/>
        <rFont val="宋体"/>
        <charset val="134"/>
      </rPr>
      <t>征收</t>
    </r>
  </si>
  <si>
    <t>随州市高新投</t>
  </si>
  <si>
    <r>
      <rPr>
        <sz val="11"/>
        <rFont val="宋体"/>
        <charset val="134"/>
      </rPr>
      <t>按</t>
    </r>
    <r>
      <rPr>
        <sz val="11"/>
        <rFont val="Times New Roman"/>
        <charset val="134"/>
      </rPr>
      <t>2022</t>
    </r>
    <r>
      <rPr>
        <sz val="10"/>
        <rFont val="宋体"/>
        <charset val="134"/>
      </rPr>
      <t>年预算利润</t>
    </r>
    <r>
      <rPr>
        <sz val="11"/>
        <rFont val="Times New Roman"/>
        <charset val="134"/>
      </rPr>
      <t>1386</t>
    </r>
    <r>
      <rPr>
        <sz val="10"/>
        <rFont val="宋体"/>
        <charset val="134"/>
      </rPr>
      <t>万元的</t>
    </r>
    <r>
      <rPr>
        <sz val="11"/>
        <rFont val="Times New Roman"/>
        <charset val="134"/>
      </rPr>
      <t>30%</t>
    </r>
    <r>
      <rPr>
        <sz val="10"/>
        <rFont val="宋体"/>
        <charset val="134"/>
      </rPr>
      <t>征收</t>
    </r>
  </si>
  <si>
    <t>随州市金控集团</t>
  </si>
  <si>
    <r>
      <rPr>
        <sz val="11"/>
        <rFont val="宋体"/>
        <charset val="134"/>
      </rPr>
      <t>按</t>
    </r>
    <r>
      <rPr>
        <sz val="11"/>
        <rFont val="Times New Roman"/>
        <charset val="134"/>
      </rPr>
      <t>2022</t>
    </r>
    <r>
      <rPr>
        <sz val="10"/>
        <rFont val="宋体"/>
        <charset val="134"/>
      </rPr>
      <t>年预算利润</t>
    </r>
    <r>
      <rPr>
        <sz val="11"/>
        <rFont val="Times New Roman"/>
        <charset val="134"/>
      </rPr>
      <t>307</t>
    </r>
    <r>
      <rPr>
        <sz val="10"/>
        <rFont val="宋体"/>
        <charset val="134"/>
      </rPr>
      <t>万元的</t>
    </r>
    <r>
      <rPr>
        <sz val="11"/>
        <rFont val="Times New Roman"/>
        <charset val="134"/>
      </rPr>
      <t>30%</t>
    </r>
    <r>
      <rPr>
        <sz val="10"/>
        <rFont val="宋体"/>
        <charset val="134"/>
      </rPr>
      <t>征收</t>
    </r>
  </si>
  <si>
    <t>随州市粮食储备公司</t>
  </si>
  <si>
    <r>
      <rPr>
        <sz val="11"/>
        <rFont val="宋体"/>
        <charset val="134"/>
      </rPr>
      <t>按</t>
    </r>
    <r>
      <rPr>
        <sz val="11"/>
        <rFont val="Times New Roman"/>
        <charset val="134"/>
      </rPr>
      <t>2022</t>
    </r>
    <r>
      <rPr>
        <sz val="10"/>
        <rFont val="宋体"/>
        <charset val="134"/>
      </rPr>
      <t>年预算利润</t>
    </r>
    <r>
      <rPr>
        <sz val="11"/>
        <rFont val="Times New Roman"/>
        <charset val="134"/>
      </rPr>
      <t>39</t>
    </r>
    <r>
      <rPr>
        <sz val="10"/>
        <rFont val="宋体"/>
        <charset val="134"/>
      </rPr>
      <t>万元的</t>
    </r>
    <r>
      <rPr>
        <sz val="11"/>
        <rFont val="Times New Roman"/>
        <charset val="134"/>
      </rPr>
      <t>30%</t>
    </r>
    <r>
      <rPr>
        <sz val="10"/>
        <rFont val="宋体"/>
        <charset val="134"/>
      </rPr>
      <t>征收</t>
    </r>
  </si>
  <si>
    <t>中房集团</t>
  </si>
  <si>
    <r>
      <rPr>
        <sz val="11"/>
        <rFont val="宋体"/>
        <charset val="134"/>
      </rPr>
      <t>按</t>
    </r>
    <r>
      <rPr>
        <sz val="11"/>
        <rFont val="Times New Roman"/>
        <charset val="134"/>
      </rPr>
      <t>2022</t>
    </r>
    <r>
      <rPr>
        <sz val="11"/>
        <rFont val="宋体"/>
        <charset val="134"/>
      </rPr>
      <t>年预算利润</t>
    </r>
    <r>
      <rPr>
        <sz val="11"/>
        <rFont val="Times New Roman"/>
        <charset val="134"/>
      </rPr>
      <t>-360</t>
    </r>
    <r>
      <rPr>
        <sz val="11"/>
        <rFont val="宋体"/>
        <charset val="134"/>
      </rPr>
      <t>万元的</t>
    </r>
    <r>
      <rPr>
        <sz val="11"/>
        <rFont val="Times New Roman"/>
        <charset val="134"/>
      </rPr>
      <t>30%</t>
    </r>
    <r>
      <rPr>
        <sz val="11"/>
        <rFont val="宋体"/>
        <charset val="134"/>
      </rPr>
      <t>征收</t>
    </r>
  </si>
  <si>
    <t>随州保安服务公司</t>
  </si>
  <si>
    <r>
      <rPr>
        <sz val="11"/>
        <rFont val="宋体"/>
        <charset val="134"/>
      </rPr>
      <t>按</t>
    </r>
    <r>
      <rPr>
        <sz val="11"/>
        <rFont val="Times New Roman"/>
        <charset val="134"/>
      </rPr>
      <t>2022</t>
    </r>
    <r>
      <rPr>
        <sz val="10"/>
        <rFont val="宋体"/>
        <charset val="134"/>
      </rPr>
      <t>年预算利润</t>
    </r>
    <r>
      <rPr>
        <sz val="11"/>
        <rFont val="Times New Roman"/>
        <charset val="134"/>
      </rPr>
      <t>-79</t>
    </r>
    <r>
      <rPr>
        <sz val="10"/>
        <rFont val="宋体"/>
        <charset val="134"/>
      </rPr>
      <t>万元的</t>
    </r>
    <r>
      <rPr>
        <sz val="11"/>
        <rFont val="Times New Roman"/>
        <charset val="134"/>
      </rPr>
      <t>30%</t>
    </r>
    <r>
      <rPr>
        <sz val="10"/>
        <rFont val="宋体"/>
        <charset val="134"/>
      </rPr>
      <t>征收</t>
    </r>
  </si>
  <si>
    <t>随州日报社大随传媒有限公司</t>
  </si>
  <si>
    <r>
      <rPr>
        <sz val="11"/>
        <rFont val="宋体"/>
        <charset val="134"/>
      </rPr>
      <t>按</t>
    </r>
    <r>
      <rPr>
        <sz val="11"/>
        <rFont val="Times New Roman"/>
        <charset val="134"/>
      </rPr>
      <t>2022</t>
    </r>
    <r>
      <rPr>
        <sz val="11"/>
        <rFont val="宋体"/>
        <charset val="134"/>
      </rPr>
      <t>年预算利润</t>
    </r>
    <r>
      <rPr>
        <sz val="11"/>
        <rFont val="Times New Roman"/>
        <charset val="134"/>
      </rPr>
      <t>3</t>
    </r>
    <r>
      <rPr>
        <sz val="11"/>
        <rFont val="宋体"/>
        <charset val="134"/>
      </rPr>
      <t>万元的</t>
    </r>
    <r>
      <rPr>
        <sz val="11"/>
        <rFont val="Times New Roman"/>
        <charset val="134"/>
      </rPr>
      <t>30%</t>
    </r>
    <r>
      <rPr>
        <sz val="11"/>
        <rFont val="宋体"/>
        <charset val="134"/>
      </rPr>
      <t>征收</t>
    </r>
  </si>
  <si>
    <t>随州日报社网络传媒有限公司</t>
  </si>
  <si>
    <r>
      <rPr>
        <sz val="11"/>
        <rFont val="宋体"/>
        <charset val="134"/>
      </rPr>
      <t>按</t>
    </r>
    <r>
      <rPr>
        <sz val="11"/>
        <rFont val="Times New Roman"/>
        <charset val="134"/>
      </rPr>
      <t>2022</t>
    </r>
    <r>
      <rPr>
        <sz val="11"/>
        <rFont val="宋体"/>
        <charset val="134"/>
      </rPr>
      <t>年预算利润</t>
    </r>
    <r>
      <rPr>
        <sz val="11"/>
        <rFont val="Times New Roman"/>
        <charset val="134"/>
      </rPr>
      <t>5</t>
    </r>
    <r>
      <rPr>
        <sz val="11"/>
        <rFont val="宋体"/>
        <charset val="134"/>
      </rPr>
      <t>万元的</t>
    </r>
    <r>
      <rPr>
        <sz val="11"/>
        <rFont val="Times New Roman"/>
        <charset val="134"/>
      </rPr>
      <t>30%</t>
    </r>
    <r>
      <rPr>
        <sz val="11"/>
        <rFont val="宋体"/>
        <charset val="134"/>
      </rPr>
      <t>征收</t>
    </r>
  </si>
  <si>
    <t>随州市红宝石传媒文化广告有限公司</t>
  </si>
  <si>
    <r>
      <rPr>
        <sz val="11"/>
        <rFont val="宋体"/>
        <charset val="134"/>
      </rPr>
      <t>按</t>
    </r>
    <r>
      <rPr>
        <sz val="11"/>
        <rFont val="Times New Roman"/>
        <charset val="134"/>
      </rPr>
      <t>2022</t>
    </r>
    <r>
      <rPr>
        <sz val="11"/>
        <rFont val="宋体"/>
        <charset val="134"/>
      </rPr>
      <t>年预算利润</t>
    </r>
    <r>
      <rPr>
        <sz val="11"/>
        <rFont val="Times New Roman"/>
        <charset val="134"/>
      </rPr>
      <t>2</t>
    </r>
    <r>
      <rPr>
        <sz val="11"/>
        <rFont val="宋体"/>
        <charset val="134"/>
      </rPr>
      <t>万元的</t>
    </r>
    <r>
      <rPr>
        <sz val="11"/>
        <rFont val="Times New Roman"/>
        <charset val="134"/>
      </rPr>
      <t>30%</t>
    </r>
    <r>
      <rPr>
        <sz val="11"/>
        <rFont val="宋体"/>
        <charset val="134"/>
      </rPr>
      <t>征收</t>
    </r>
  </si>
  <si>
    <t>随州市随视传媒有限责任公司</t>
  </si>
  <si>
    <t>无经营利润</t>
  </si>
  <si>
    <t>二、股利、股息收入</t>
  </si>
  <si>
    <t>国有参股公司股利、股息收入</t>
  </si>
  <si>
    <r>
      <rPr>
        <sz val="11"/>
        <rFont val="宋体"/>
        <charset val="134"/>
      </rPr>
      <t>政府参股齐星车身分红</t>
    </r>
    <r>
      <rPr>
        <sz val="11"/>
        <rFont val="Times New Roman"/>
        <charset val="134"/>
      </rPr>
      <t>150</t>
    </r>
    <r>
      <rPr>
        <sz val="11"/>
        <rFont val="宋体"/>
        <charset val="134"/>
      </rPr>
      <t>万元、随州鸿运公司缴湖北文旅投股利分红100万元</t>
    </r>
  </si>
  <si>
    <t>三、产权转让收入</t>
  </si>
  <si>
    <t>四、清算收入</t>
  </si>
  <si>
    <t>五、其他国有资本经营收入</t>
  </si>
  <si>
    <r>
      <rPr>
        <b/>
        <sz val="11"/>
        <rFont val="宋体"/>
        <charset val="134"/>
      </rPr>
      <t>市</t>
    </r>
    <r>
      <rPr>
        <b/>
        <sz val="11"/>
        <rFont val="Times New Roman"/>
        <charset val="134"/>
      </rPr>
      <t xml:space="preserve"> </t>
    </r>
    <r>
      <rPr>
        <b/>
        <sz val="11"/>
        <rFont val="宋体"/>
        <charset val="134"/>
      </rPr>
      <t>级</t>
    </r>
    <r>
      <rPr>
        <b/>
        <sz val="11"/>
        <rFont val="Times New Roman"/>
        <charset val="134"/>
      </rPr>
      <t xml:space="preserve"> </t>
    </r>
    <r>
      <rPr>
        <b/>
        <sz val="11"/>
        <rFont val="宋体"/>
        <charset val="134"/>
      </rPr>
      <t>国</t>
    </r>
    <r>
      <rPr>
        <b/>
        <sz val="11"/>
        <rFont val="Times New Roman"/>
        <charset val="134"/>
      </rPr>
      <t xml:space="preserve"> </t>
    </r>
    <r>
      <rPr>
        <b/>
        <sz val="11"/>
        <rFont val="宋体"/>
        <charset val="134"/>
      </rPr>
      <t>有</t>
    </r>
    <r>
      <rPr>
        <b/>
        <sz val="11"/>
        <rFont val="Times New Roman"/>
        <charset val="134"/>
      </rPr>
      <t xml:space="preserve"> </t>
    </r>
    <r>
      <rPr>
        <b/>
        <sz val="11"/>
        <rFont val="宋体"/>
        <charset val="134"/>
      </rPr>
      <t>资</t>
    </r>
    <r>
      <rPr>
        <b/>
        <sz val="11"/>
        <rFont val="Times New Roman"/>
        <charset val="134"/>
      </rPr>
      <t xml:space="preserve"> </t>
    </r>
    <r>
      <rPr>
        <b/>
        <sz val="11"/>
        <rFont val="宋体"/>
        <charset val="134"/>
      </rPr>
      <t>本</t>
    </r>
    <r>
      <rPr>
        <b/>
        <sz val="11"/>
        <rFont val="Times New Roman"/>
        <charset val="134"/>
      </rPr>
      <t xml:space="preserve"> </t>
    </r>
    <r>
      <rPr>
        <b/>
        <sz val="11"/>
        <rFont val="宋体"/>
        <charset val="134"/>
      </rPr>
      <t>经</t>
    </r>
    <r>
      <rPr>
        <b/>
        <sz val="11"/>
        <rFont val="Times New Roman"/>
        <charset val="134"/>
      </rPr>
      <t xml:space="preserve"> </t>
    </r>
    <r>
      <rPr>
        <b/>
        <sz val="11"/>
        <rFont val="宋体"/>
        <charset val="134"/>
      </rPr>
      <t>营</t>
    </r>
    <r>
      <rPr>
        <b/>
        <sz val="11"/>
        <rFont val="Times New Roman"/>
        <charset val="134"/>
      </rPr>
      <t xml:space="preserve"> </t>
    </r>
    <r>
      <rPr>
        <b/>
        <sz val="11"/>
        <rFont val="宋体"/>
        <charset val="134"/>
      </rPr>
      <t>收</t>
    </r>
    <r>
      <rPr>
        <b/>
        <sz val="11"/>
        <rFont val="Times New Roman"/>
        <charset val="134"/>
      </rPr>
      <t xml:space="preserve"> </t>
    </r>
    <r>
      <rPr>
        <b/>
        <sz val="11"/>
        <rFont val="宋体"/>
        <charset val="134"/>
      </rPr>
      <t>入合计</t>
    </r>
  </si>
  <si>
    <r>
      <rPr>
        <sz val="12"/>
        <rFont val="黑体"/>
        <charset val="134"/>
      </rPr>
      <t>附表</t>
    </r>
    <r>
      <rPr>
        <sz val="12"/>
        <rFont val="Times New Roman"/>
        <charset val="134"/>
      </rPr>
      <t>47</t>
    </r>
  </si>
  <si>
    <r>
      <rPr>
        <sz val="20"/>
        <rFont val="方正大标宋简体"/>
        <charset val="134"/>
      </rPr>
      <t>市本级</t>
    </r>
    <r>
      <rPr>
        <sz val="20"/>
        <rFont val="Times New Roman"/>
        <charset val="134"/>
      </rPr>
      <t>2023</t>
    </r>
    <r>
      <rPr>
        <sz val="20"/>
        <rFont val="方正大标宋简体"/>
        <charset val="134"/>
      </rPr>
      <t>年国有资本经营预算支出表</t>
    </r>
  </si>
  <si>
    <r>
      <rPr>
        <sz val="11"/>
        <rFont val="Times New Roman"/>
        <charset val="134"/>
      </rPr>
      <t xml:space="preserve"> </t>
    </r>
    <r>
      <rPr>
        <sz val="11"/>
        <rFont val="宋体"/>
        <charset val="134"/>
      </rPr>
      <t>单位：万元</t>
    </r>
  </si>
  <si>
    <r>
      <rPr>
        <sz val="11"/>
        <rFont val="黑体"/>
        <charset val="134"/>
      </rPr>
      <t>项</t>
    </r>
    <r>
      <rPr>
        <sz val="11"/>
        <rFont val="Times New Roman"/>
        <charset val="134"/>
      </rPr>
      <t xml:space="preserve">  </t>
    </r>
    <r>
      <rPr>
        <sz val="11"/>
        <rFont val="黑体"/>
        <charset val="134"/>
      </rPr>
      <t>目</t>
    </r>
  </si>
  <si>
    <r>
      <rPr>
        <sz val="11"/>
        <rFont val="Times New Roman"/>
        <charset val="134"/>
      </rPr>
      <t xml:space="preserve">  </t>
    </r>
    <r>
      <rPr>
        <sz val="10"/>
        <rFont val="宋体"/>
        <charset val="134"/>
      </rPr>
      <t>国有企业退休人员社会化管理补助支出</t>
    </r>
  </si>
  <si>
    <r>
      <rPr>
        <sz val="11"/>
        <rFont val="Times New Roman"/>
        <charset val="134"/>
      </rPr>
      <t xml:space="preserve">  </t>
    </r>
    <r>
      <rPr>
        <sz val="10"/>
        <rFont val="宋体"/>
        <charset val="134"/>
      </rPr>
      <t>其他解决历史遗留问题及改革成本支出</t>
    </r>
  </si>
  <si>
    <t>2239901</t>
  </si>
  <si>
    <r>
      <rPr>
        <sz val="11"/>
        <rFont val="宋体"/>
        <charset val="134"/>
      </rPr>
      <t>（</t>
    </r>
    <r>
      <rPr>
        <sz val="11"/>
        <rFont val="Times New Roman"/>
        <charset val="134"/>
      </rPr>
      <t>1</t>
    </r>
    <r>
      <rPr>
        <sz val="11"/>
        <rFont val="宋体"/>
        <charset val="134"/>
      </rPr>
      <t>）增加国投公司注册资本金</t>
    </r>
    <r>
      <rPr>
        <sz val="11"/>
        <rFont val="Times New Roman"/>
        <charset val="134"/>
      </rPr>
      <t>4403</t>
    </r>
    <r>
      <rPr>
        <sz val="11"/>
        <rFont val="宋体"/>
        <charset val="134"/>
      </rPr>
      <t>万元，高新投公司</t>
    </r>
    <r>
      <rPr>
        <sz val="11"/>
        <rFont val="Times New Roman"/>
        <charset val="134"/>
      </rPr>
      <t>287</t>
    </r>
    <r>
      <rPr>
        <sz val="11"/>
        <rFont val="宋体"/>
        <charset val="134"/>
      </rPr>
      <t>万元，用于增加注册资本金，可用于乾泰大道市程建设；金控集团</t>
    </r>
    <r>
      <rPr>
        <sz val="11"/>
        <rFont val="Times New Roman"/>
        <charset val="134"/>
      </rPr>
      <t>63</t>
    </r>
    <r>
      <rPr>
        <sz val="11"/>
        <rFont val="宋体"/>
        <charset val="134"/>
      </rPr>
      <t>万元，用于投资成立国有融资租赁公司；金盾押运</t>
    </r>
    <r>
      <rPr>
        <sz val="11"/>
        <rFont val="Times New Roman"/>
        <charset val="134"/>
      </rPr>
      <t>300</t>
    </r>
    <r>
      <rPr>
        <sz val="11"/>
        <rFont val="宋体"/>
        <charset val="134"/>
      </rPr>
      <t>万元，用于广水押运公司重组、运钞车更新、威豹扩股。（</t>
    </r>
    <r>
      <rPr>
        <sz val="11"/>
        <rFont val="Times New Roman"/>
        <charset val="134"/>
      </rPr>
      <t>2</t>
    </r>
    <r>
      <rPr>
        <sz val="11"/>
        <rFont val="宋体"/>
        <charset val="134"/>
      </rPr>
      <t>）其他国有资本经营预算支出</t>
    </r>
    <r>
      <rPr>
        <sz val="11"/>
        <rFont val="Times New Roman"/>
        <charset val="134"/>
      </rPr>
      <t>80</t>
    </r>
    <r>
      <rPr>
        <sz val="11"/>
        <rFont val="宋体"/>
        <charset val="134"/>
      </rPr>
      <t>万元（其中：国资监管经费</t>
    </r>
    <r>
      <rPr>
        <sz val="11"/>
        <rFont val="Times New Roman"/>
        <charset val="134"/>
      </rPr>
      <t>50</t>
    </r>
    <r>
      <rPr>
        <sz val="11"/>
        <rFont val="宋体"/>
        <charset val="134"/>
      </rPr>
      <t>万元，国资国企在线监管系统建设</t>
    </r>
    <r>
      <rPr>
        <sz val="11"/>
        <rFont val="Times New Roman"/>
        <charset val="134"/>
      </rPr>
      <t>30</t>
    </r>
    <r>
      <rPr>
        <sz val="11"/>
        <rFont val="宋体"/>
        <charset val="134"/>
      </rPr>
      <t>万元）。</t>
    </r>
  </si>
  <si>
    <r>
      <rPr>
        <b/>
        <sz val="11"/>
        <rFont val="宋体"/>
        <charset val="134"/>
      </rPr>
      <t>市</t>
    </r>
    <r>
      <rPr>
        <b/>
        <sz val="11"/>
        <rFont val="Times New Roman"/>
        <charset val="134"/>
      </rPr>
      <t xml:space="preserve"> </t>
    </r>
    <r>
      <rPr>
        <b/>
        <sz val="11"/>
        <rFont val="宋体"/>
        <charset val="134"/>
      </rPr>
      <t>级 国 有 资 本 经 营 支 出合计</t>
    </r>
  </si>
  <si>
    <t>三、转移性支出</t>
  </si>
  <si>
    <r>
      <rPr>
        <sz val="11"/>
        <rFont val="宋体"/>
        <charset val="134"/>
      </rPr>
      <t>根据省政府《关于积极应对新冠肺炎疫情冲击全面从紧加强预算管理的通知》（鄂政办发〔</t>
    </r>
    <r>
      <rPr>
        <sz val="11"/>
        <rFont val="Times New Roman"/>
        <charset val="134"/>
      </rPr>
      <t>2020</t>
    </r>
    <r>
      <rPr>
        <sz val="10"/>
        <rFont val="宋体"/>
        <charset val="134"/>
      </rPr>
      <t>〕</t>
    </r>
    <r>
      <rPr>
        <sz val="11"/>
        <rFont val="Times New Roman"/>
        <charset val="134"/>
      </rPr>
      <t>33</t>
    </r>
    <r>
      <rPr>
        <sz val="10"/>
        <rFont val="宋体"/>
        <charset val="134"/>
      </rPr>
      <t>号）精神，将国有资本经营预算收入调入一般公共预算。</t>
    </r>
  </si>
  <si>
    <r>
      <rPr>
        <sz val="12"/>
        <rFont val="黑体"/>
        <charset val="134"/>
      </rPr>
      <t>附表</t>
    </r>
    <r>
      <rPr>
        <sz val="12"/>
        <rFont val="Times New Roman"/>
        <charset val="134"/>
      </rPr>
      <t>48</t>
    </r>
  </si>
  <si>
    <r>
      <rPr>
        <sz val="20"/>
        <rFont val="方正大标宋简体"/>
        <charset val="134"/>
      </rPr>
      <t>市本级</t>
    </r>
    <r>
      <rPr>
        <sz val="20"/>
        <rFont val="Times New Roman"/>
        <charset val="134"/>
      </rPr>
      <t>2023</t>
    </r>
    <r>
      <rPr>
        <sz val="20"/>
        <rFont val="方正大标宋简体"/>
        <charset val="134"/>
      </rPr>
      <t>年国有资本经营预算对下转移支付表</t>
    </r>
  </si>
  <si>
    <r>
      <rPr>
        <sz val="11"/>
        <rFont val="黑体"/>
        <charset val="134"/>
      </rPr>
      <t>项</t>
    </r>
    <r>
      <rPr>
        <sz val="11"/>
        <rFont val="黑体"/>
        <charset val="134"/>
      </rPr>
      <t xml:space="preserve">  </t>
    </r>
    <r>
      <rPr>
        <sz val="11"/>
        <rFont val="黑体"/>
        <charset val="134"/>
      </rPr>
      <t>目</t>
    </r>
  </si>
  <si>
    <r>
      <rPr>
        <sz val="10"/>
        <rFont val="方正书宋_GBK"/>
        <charset val="134"/>
      </rPr>
      <t>备注：</t>
    </r>
    <r>
      <rPr>
        <sz val="10"/>
        <rFont val="Times New Roman"/>
        <charset val="134"/>
      </rPr>
      <t>2023</t>
    </r>
    <r>
      <rPr>
        <sz val="10"/>
        <rFont val="方正书宋_GBK"/>
        <charset val="134"/>
      </rPr>
      <t>年国有资本经营预算无对下转移支付安排。</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</si>
</sst>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_ "/>
    <numFmt numFmtId="179" formatCode="0;[Red]0"/>
    <numFmt numFmtId="180" formatCode="0.00_ "/>
    <numFmt numFmtId="181" formatCode="#,##0.00_ "/>
    <numFmt numFmtId="182" formatCode="#,##0.0000"/>
    <numFmt numFmtId="183" formatCode="0.00_);[Red]\(0.00\)"/>
    <numFmt numFmtId="184" formatCode="#,##0.00000_ "/>
    <numFmt numFmtId="185" formatCode="#,##0.0_ "/>
  </numFmts>
  <fonts count="56">
    <font>
      <sz val="11"/>
      <name val="宋体"/>
      <charset val="134"/>
    </font>
    <font>
      <sz val="11"/>
      <name val="Times New Roman"/>
      <charset val="134"/>
    </font>
    <font>
      <sz val="12"/>
      <name val="Times New Roman"/>
      <charset val="134"/>
    </font>
    <font>
      <b/>
      <sz val="10"/>
      <name val="Times New Roman"/>
      <charset val="134"/>
    </font>
    <font>
      <sz val="10"/>
      <name val="Times New Roman"/>
      <charset val="134"/>
    </font>
    <font>
      <sz val="12"/>
      <name val="黑体"/>
      <charset val="134"/>
    </font>
    <font>
      <sz val="20"/>
      <name val="方正大标宋简体"/>
      <charset val="134"/>
    </font>
    <font>
      <sz val="20"/>
      <name val="Times New Roman"/>
      <charset val="134"/>
    </font>
    <font>
      <sz val="11"/>
      <name val="黑体"/>
      <charset val="134"/>
    </font>
    <font>
      <b/>
      <sz val="11"/>
      <name val="宋体"/>
      <charset val="134"/>
    </font>
    <font>
      <sz val="9"/>
      <name val="Times New Roman"/>
      <charset val="134"/>
    </font>
    <font>
      <sz val="9"/>
      <name val="宋体"/>
      <charset val="134"/>
    </font>
    <font>
      <b/>
      <sz val="11"/>
      <name val="Times New Roman"/>
      <charset val="134"/>
    </font>
    <font>
      <sz val="10"/>
      <name val="方正书宋_GBK"/>
      <charset val="134"/>
    </font>
    <font>
      <sz val="13.5"/>
      <color indexed="63"/>
      <name val="微软雅黑"/>
      <charset val="134"/>
    </font>
    <font>
      <sz val="20"/>
      <name val="方正小标宋简体"/>
      <charset val="134"/>
    </font>
    <font>
      <b/>
      <sz val="12"/>
      <name val="宋体"/>
      <charset val="134"/>
    </font>
    <font>
      <sz val="14"/>
      <name val="Times New Roman"/>
      <charset val="134"/>
    </font>
    <font>
      <sz val="10"/>
      <name val="宋体"/>
      <charset val="134"/>
    </font>
    <font>
      <b/>
      <sz val="20"/>
      <name val="宋体"/>
      <charset val="134"/>
    </font>
    <font>
      <sz val="10"/>
      <color theme="1"/>
      <name val="Arial"/>
      <charset val="134"/>
      <scheme val="minor"/>
    </font>
    <font>
      <sz val="10"/>
      <name val="Arial"/>
      <charset val="134"/>
      <scheme val="minor"/>
    </font>
    <font>
      <sz val="18"/>
      <color theme="1"/>
      <name val="Arial"/>
      <charset val="134"/>
      <scheme val="minor"/>
    </font>
    <font>
      <sz val="11"/>
      <color theme="1"/>
      <name val="Times New Roman"/>
      <charset val="134"/>
    </font>
    <font>
      <sz val="20"/>
      <name val="方正书宋_GBK"/>
      <charset val="134"/>
    </font>
    <font>
      <sz val="11"/>
      <color theme="1"/>
      <name val="宋体"/>
      <charset val="134"/>
    </font>
    <font>
      <b/>
      <sz val="10"/>
      <name val="宋体"/>
      <charset val="134"/>
    </font>
    <font>
      <b/>
      <sz val="9"/>
      <name val="宋体"/>
      <charset val="134"/>
    </font>
    <font>
      <sz val="12"/>
      <name val="宋体"/>
      <charset val="134"/>
    </font>
    <font>
      <b/>
      <sz val="22"/>
      <name val="宋体"/>
      <charset val="134"/>
    </font>
    <font>
      <b/>
      <sz val="11"/>
      <name val="黑体"/>
      <charset val="134"/>
    </font>
    <font>
      <sz val="11"/>
      <name val="方正书宋_GBK"/>
      <charset val="134"/>
    </font>
    <font>
      <sz val="9.75"/>
      <name val="Times New Roman"/>
      <charset val="134"/>
    </font>
    <font>
      <sz val="9.75"/>
      <name val="宋体"/>
      <charset val="134"/>
    </font>
    <font>
      <b/>
      <sz val="12"/>
      <name val="Times New Roman"/>
      <charset val="134"/>
    </font>
    <font>
      <b/>
      <sz val="11"/>
      <name val="SimSun"/>
      <charset val="134"/>
    </font>
    <font>
      <sz val="19"/>
      <name val="方正大标宋简体"/>
      <charset val="134"/>
    </font>
    <font>
      <u/>
      <sz val="11"/>
      <color indexed="4"/>
      <name val="宋体"/>
      <charset val="134"/>
    </font>
    <font>
      <u/>
      <sz val="11"/>
      <color indexed="20"/>
      <name val="宋体"/>
      <charset val="134"/>
    </font>
    <font>
      <sz val="11"/>
      <color indexed="2"/>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65"/>
      <name val="宋体"/>
      <charset val="134"/>
    </font>
    <font>
      <sz val="11"/>
      <color indexed="52"/>
      <name val="宋体"/>
      <charset val="134"/>
    </font>
    <font>
      <sz val="11"/>
      <color indexed="17"/>
      <name val="宋体"/>
      <charset val="134"/>
    </font>
    <font>
      <sz val="11"/>
      <color indexed="60"/>
      <name val="宋体"/>
      <charset val="134"/>
    </font>
    <font>
      <sz val="11"/>
      <color indexed="65"/>
      <name val="宋体"/>
      <charset val="134"/>
    </font>
    <font>
      <sz val="11"/>
      <color theme="1"/>
      <name val="Arial"/>
      <charset val="134"/>
      <scheme val="minor"/>
    </font>
    <font>
      <sz val="11"/>
      <name val="Arial"/>
      <charset val="134"/>
      <scheme val="minor"/>
    </font>
    <font>
      <sz val="11"/>
      <name val="SimSun"/>
      <charset val="134"/>
    </font>
  </fonts>
  <fills count="19">
    <fill>
      <patternFill patternType="none"/>
    </fill>
    <fill>
      <patternFill patternType="gray125"/>
    </fill>
    <fill>
      <patternFill patternType="solid">
        <fgColor indexed="65"/>
        <bgColor indexed="64"/>
      </patternFill>
    </fill>
    <fill>
      <patternFill patternType="solid">
        <fgColor theme="0"/>
        <bgColor theme="0"/>
      </patternFill>
    </fill>
    <fill>
      <patternFill patternType="solid">
        <fgColor indexed="26"/>
        <bgColor indexed="26"/>
      </patternFill>
    </fill>
    <fill>
      <patternFill patternType="solid">
        <fgColor indexed="47"/>
        <bgColor indexed="47"/>
      </patternFill>
    </fill>
    <fill>
      <patternFill patternType="solid">
        <fgColor indexed="55"/>
        <bgColor indexed="55"/>
      </patternFill>
    </fill>
    <fill>
      <patternFill patternType="solid">
        <fgColor indexed="42"/>
        <bgColor indexed="42"/>
      </patternFill>
    </fill>
    <fill>
      <patternFill patternType="solid">
        <fgColor indexed="29"/>
        <bgColor indexed="29"/>
      </patternFill>
    </fill>
    <fill>
      <patternFill patternType="solid">
        <fgColor indexed="43"/>
        <bgColor indexed="43"/>
      </patternFill>
    </fill>
    <fill>
      <patternFill patternType="solid">
        <fgColor indexed="49"/>
        <bgColor indexed="49"/>
      </patternFill>
    </fill>
    <fill>
      <patternFill patternType="solid">
        <fgColor indexed="31"/>
        <bgColor indexed="31"/>
      </patternFill>
    </fill>
    <fill>
      <patternFill patternType="solid">
        <fgColor indexed="44"/>
        <bgColor indexed="44"/>
      </patternFill>
    </fill>
    <fill>
      <patternFill patternType="solid">
        <fgColor indexed="2"/>
        <bgColor indexed="2"/>
      </patternFill>
    </fill>
    <fill>
      <patternFill patternType="solid">
        <fgColor indexed="57"/>
        <bgColor indexed="57"/>
      </patternFill>
    </fill>
    <fill>
      <patternFill patternType="solid">
        <fgColor indexed="25"/>
        <bgColor indexed="25"/>
      </patternFill>
    </fill>
    <fill>
      <patternFill patternType="solid">
        <fgColor indexed="46"/>
        <bgColor indexed="46"/>
      </patternFill>
    </fill>
    <fill>
      <patternFill patternType="solid">
        <fgColor indexed="27"/>
        <bgColor indexed="27"/>
      </patternFill>
    </fill>
    <fill>
      <patternFill patternType="solid">
        <fgColor indexed="53"/>
        <bgColor indexed="53"/>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65"/>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5">
    <xf numFmtId="0" fontId="0" fillId="0" borderId="0"/>
    <xf numFmtId="43" fontId="0" fillId="0" borderId="0"/>
    <xf numFmtId="44" fontId="0" fillId="0" borderId="0"/>
    <xf numFmtId="9" fontId="0" fillId="0" borderId="0"/>
    <xf numFmtId="41" fontId="0" fillId="0" borderId="0"/>
    <xf numFmtId="42" fontId="0" fillId="0" borderId="0"/>
    <xf numFmtId="0" fontId="37" fillId="0" borderId="0"/>
    <xf numFmtId="0" fontId="38" fillId="0" borderId="0"/>
    <xf numFmtId="0" fontId="0" fillId="4" borderId="17"/>
    <xf numFmtId="0" fontId="39" fillId="0" borderId="0"/>
    <xf numFmtId="0" fontId="40" fillId="0" borderId="0"/>
    <xf numFmtId="0" fontId="41" fillId="0" borderId="0"/>
    <xf numFmtId="0" fontId="42" fillId="0" borderId="18"/>
    <xf numFmtId="0" fontId="43" fillId="0" borderId="18"/>
    <xf numFmtId="0" fontId="44" fillId="0" borderId="19"/>
    <xf numFmtId="0" fontId="44" fillId="0" borderId="0"/>
    <xf numFmtId="0" fontId="45" fillId="5" borderId="20"/>
    <xf numFmtId="0" fontId="46" fillId="2" borderId="21"/>
    <xf numFmtId="0" fontId="47" fillId="2" borderId="20"/>
    <xf numFmtId="0" fontId="48" fillId="6" borderId="22"/>
    <xf numFmtId="0" fontId="49" fillId="0" borderId="23"/>
    <xf numFmtId="0" fontId="9" fillId="0" borderId="24"/>
    <xf numFmtId="0" fontId="50" fillId="7" borderId="0"/>
    <xf numFmtId="0" fontId="51" fillId="8" borderId="0"/>
    <xf numFmtId="0" fontId="51" fillId="9" borderId="0"/>
    <xf numFmtId="0" fontId="52" fillId="10" borderId="0"/>
    <xf numFmtId="0" fontId="0" fillId="11" borderId="0"/>
    <xf numFmtId="0" fontId="0" fillId="12" borderId="0"/>
    <xf numFmtId="0" fontId="52" fillId="12" borderId="0"/>
    <xf numFmtId="0" fontId="52" fillId="13" borderId="0"/>
    <xf numFmtId="0" fontId="0" fillId="8" borderId="0"/>
    <xf numFmtId="0" fontId="0" fillId="8" borderId="0"/>
    <xf numFmtId="0" fontId="52" fillId="8" borderId="0"/>
    <xf numFmtId="0" fontId="52" fillId="14" borderId="0"/>
    <xf numFmtId="0" fontId="0" fillId="7" borderId="0"/>
    <xf numFmtId="0" fontId="0" fillId="7" borderId="0"/>
    <xf numFmtId="0" fontId="52" fillId="7" borderId="0"/>
    <xf numFmtId="0" fontId="52" fillId="15" borderId="0"/>
    <xf numFmtId="0" fontId="0" fillId="16" borderId="0"/>
    <xf numFmtId="0" fontId="0" fillId="16" borderId="0"/>
    <xf numFmtId="0" fontId="52" fillId="16" borderId="0"/>
    <xf numFmtId="0" fontId="52" fillId="10" borderId="0"/>
    <xf numFmtId="0" fontId="0" fillId="17" borderId="0"/>
    <xf numFmtId="0" fontId="0" fillId="12" borderId="0"/>
    <xf numFmtId="0" fontId="52" fillId="12" borderId="0"/>
    <xf numFmtId="0" fontId="52" fillId="18" borderId="0"/>
    <xf numFmtId="0" fontId="0" fillId="5" borderId="0"/>
    <xf numFmtId="0" fontId="0" fillId="5" borderId="0"/>
    <xf numFmtId="0" fontId="52" fillId="5" borderId="0"/>
    <xf numFmtId="0" fontId="11" fillId="0" borderId="0"/>
    <xf numFmtId="0" fontId="11" fillId="0" borderId="0"/>
    <xf numFmtId="0" fontId="53" fillId="0" borderId="0"/>
    <xf numFmtId="0" fontId="53" fillId="0" borderId="0"/>
    <xf numFmtId="0" fontId="28" fillId="0" borderId="0">
      <alignment vertical="center"/>
    </xf>
    <xf numFmtId="0" fontId="0" fillId="0" borderId="0"/>
    <xf numFmtId="0" fontId="53" fillId="0" borderId="0"/>
    <xf numFmtId="0" fontId="28" fillId="0" borderId="0"/>
    <xf numFmtId="0" fontId="0" fillId="0" borderId="0"/>
    <xf numFmtId="0" fontId="53" fillId="0" borderId="0"/>
    <xf numFmtId="0" fontId="54" fillId="0" borderId="0">
      <alignment vertical="center"/>
    </xf>
    <xf numFmtId="0" fontId="2" fillId="0" borderId="0"/>
    <xf numFmtId="0" fontId="53" fillId="0" borderId="0">
      <alignment vertical="center"/>
    </xf>
    <xf numFmtId="0" fontId="0" fillId="0" borderId="0"/>
    <xf numFmtId="0" fontId="11" fillId="0" borderId="0"/>
    <xf numFmtId="0" fontId="28" fillId="0" borderId="0">
      <alignment vertical="center"/>
    </xf>
  </cellStyleXfs>
  <cellXfs count="534">
    <xf numFmtId="0" fontId="0" fillId="0" borderId="0" xfId="0"/>
    <xf numFmtId="0" fontId="1" fillId="0" borderId="0" xfId="54" applyFont="1" applyAlignment="1">
      <alignment vertical="center"/>
    </xf>
    <xf numFmtId="0" fontId="2" fillId="0" borderId="0" xfId="54" applyFont="1" applyAlignment="1">
      <alignment vertical="center"/>
    </xf>
    <xf numFmtId="0" fontId="3" fillId="0" borderId="0" xfId="54" applyFont="1" applyAlignment="1">
      <alignment horizontal="center" vertical="center"/>
    </xf>
    <xf numFmtId="0" fontId="4" fillId="0" borderId="0" xfId="54" applyFont="1" applyAlignment="1">
      <alignment vertical="center"/>
    </xf>
    <xf numFmtId="0" fontId="2" fillId="0" borderId="0" xfId="54" applyFont="1" applyAlignment="1">
      <alignment horizontal="center" vertical="center"/>
    </xf>
    <xf numFmtId="0" fontId="5" fillId="0" borderId="0" xfId="54" applyFont="1" applyAlignment="1">
      <alignment vertical="center"/>
    </xf>
    <xf numFmtId="0" fontId="1" fillId="0" borderId="0" xfId="54" applyFont="1" applyAlignment="1">
      <alignment horizontal="center" vertical="center"/>
    </xf>
    <xf numFmtId="0" fontId="6" fillId="0" borderId="0" xfId="54" applyFont="1" applyAlignment="1">
      <alignment horizontal="center" vertical="center"/>
    </xf>
    <xf numFmtId="0" fontId="7" fillId="0" borderId="0" xfId="54" applyFont="1" applyAlignment="1">
      <alignment horizontal="center" vertical="center"/>
    </xf>
    <xf numFmtId="0" fontId="1" fillId="0" borderId="1" xfId="54" applyFont="1" applyBorder="1" applyAlignment="1">
      <alignment horizontal="left" vertical="center"/>
    </xf>
    <xf numFmtId="0" fontId="1" fillId="0" borderId="1" xfId="54" applyFont="1" applyBorder="1" applyAlignment="1">
      <alignment horizontal="center" vertical="center"/>
    </xf>
    <xf numFmtId="0" fontId="2" fillId="0" borderId="0" xfId="54" applyFont="1" applyAlignment="1">
      <alignment horizontal="right" vertical="center"/>
    </xf>
    <xf numFmtId="0" fontId="8" fillId="0" borderId="2" xfId="54" applyFont="1" applyBorder="1" applyAlignment="1">
      <alignment horizontal="center" vertical="center"/>
    </xf>
    <xf numFmtId="176" fontId="8" fillId="0" borderId="2" xfId="54" applyNumberFormat="1" applyFont="1" applyBorder="1" applyAlignment="1">
      <alignment horizontal="center" vertical="center" wrapText="1"/>
    </xf>
    <xf numFmtId="0" fontId="4" fillId="0" borderId="0" xfId="54" applyFont="1" applyAlignment="1">
      <alignment horizontal="center" vertical="center"/>
    </xf>
    <xf numFmtId="49" fontId="1" fillId="0" borderId="2" xfId="36" applyNumberFormat="1" applyFont="1" applyFill="1" applyBorder="1" applyAlignment="1">
      <alignment horizontal="left" vertical="center" wrapText="1"/>
    </xf>
    <xf numFmtId="49" fontId="9" fillId="0" borderId="2" xfId="36" applyNumberFormat="1" applyFont="1" applyFill="1" applyBorder="1" applyAlignment="1">
      <alignment horizontal="left" vertical="center" wrapText="1"/>
    </xf>
    <xf numFmtId="177" fontId="1" fillId="0" borderId="2" xfId="54" applyNumberFormat="1" applyFont="1" applyBorder="1" applyAlignment="1">
      <alignment horizontal="center" vertical="center" wrapText="1"/>
    </xf>
    <xf numFmtId="0" fontId="10" fillId="0" borderId="2" xfId="54" applyFont="1" applyBorder="1" applyAlignment="1">
      <alignment horizontal="left" vertical="center" wrapText="1"/>
    </xf>
    <xf numFmtId="0" fontId="11" fillId="0" borderId="2" xfId="0" applyFont="1" applyBorder="1" applyAlignment="1">
      <alignment horizontal="left" vertical="center" wrapText="1"/>
    </xf>
    <xf numFmtId="0" fontId="11" fillId="0" borderId="2" xfId="54" applyFont="1" applyBorder="1" applyAlignment="1">
      <alignment vertical="center" wrapText="1"/>
    </xf>
    <xf numFmtId="0" fontId="1" fillId="0" borderId="2" xfId="54" applyFont="1" applyBorder="1" applyAlignment="1">
      <alignment vertical="center" wrapText="1"/>
    </xf>
    <xf numFmtId="0" fontId="12" fillId="0" borderId="2" xfId="54" applyFont="1" applyBorder="1" applyAlignment="1">
      <alignment horizontal="center" vertical="center" wrapText="1"/>
    </xf>
    <xf numFmtId="177" fontId="12" fillId="0" borderId="2" xfId="54" applyNumberFormat="1" applyFont="1" applyBorder="1" applyAlignment="1">
      <alignment horizontal="center" vertical="center" wrapText="1"/>
    </xf>
    <xf numFmtId="0" fontId="10" fillId="0" borderId="2" xfId="54" applyFont="1" applyBorder="1" applyAlignment="1">
      <alignment vertical="center" wrapText="1"/>
    </xf>
    <xf numFmtId="0" fontId="13" fillId="0" borderId="0" xfId="54" applyFont="1" applyAlignment="1">
      <alignment horizontal="left" vertical="center"/>
    </xf>
    <xf numFmtId="0" fontId="4" fillId="0" borderId="0" xfId="54" applyFont="1" applyAlignment="1">
      <alignment horizontal="left" vertical="center"/>
    </xf>
    <xf numFmtId="0" fontId="12" fillId="0" borderId="0" xfId="54" applyFont="1" applyAlignment="1">
      <alignment horizontal="center" vertical="center"/>
    </xf>
    <xf numFmtId="0" fontId="1" fillId="0" borderId="0" xfId="54" applyFont="1" applyAlignment="1">
      <alignment horizontal="right" vertical="center"/>
    </xf>
    <xf numFmtId="49" fontId="0" fillId="0" borderId="2" xfId="36" applyNumberFormat="1" applyFont="1" applyFill="1" applyBorder="1" applyAlignment="1">
      <alignment horizontal="left" vertical="center" wrapText="1"/>
    </xf>
    <xf numFmtId="0" fontId="1" fillId="0" borderId="2" xfId="54" applyFont="1" applyBorder="1" applyAlignment="1">
      <alignment horizontal="left" vertical="center" wrapText="1"/>
    </xf>
    <xf numFmtId="0" fontId="1" fillId="0" borderId="2" xfId="0" applyFont="1" applyBorder="1" applyAlignment="1">
      <alignment horizontal="left" vertical="center" wrapText="1"/>
    </xf>
    <xf numFmtId="49" fontId="9" fillId="0" borderId="2" xfId="36" applyNumberFormat="1" applyFont="1" applyFill="1" applyBorder="1" applyAlignment="1">
      <alignment horizontal="center" vertical="center" wrapText="1"/>
    </xf>
    <xf numFmtId="0" fontId="0" fillId="0" borderId="2" xfId="54" applyBorder="1" applyAlignment="1">
      <alignment vertical="center" wrapText="1"/>
    </xf>
    <xf numFmtId="0" fontId="9" fillId="0" borderId="2" xfId="54" applyFont="1" applyBorder="1" applyAlignment="1">
      <alignment horizontal="center" vertical="center" wrapText="1"/>
    </xf>
    <xf numFmtId="0" fontId="1" fillId="0" borderId="0" xfId="54" applyFont="1" applyAlignment="1">
      <alignment vertical="center" wrapText="1"/>
    </xf>
    <xf numFmtId="0" fontId="2" fillId="0" borderId="0" xfId="54" applyFont="1" applyAlignment="1">
      <alignment vertical="center" wrapText="1"/>
    </xf>
    <xf numFmtId="0" fontId="2" fillId="0" borderId="0" xfId="54" applyFont="1" applyAlignment="1">
      <alignment horizontal="center" vertical="center" wrapText="1"/>
    </xf>
    <xf numFmtId="0" fontId="1" fillId="0" borderId="0" xfId="54" applyFont="1" applyAlignment="1">
      <alignment horizontal="center" vertical="center" wrapText="1"/>
    </xf>
    <xf numFmtId="0" fontId="6" fillId="0" borderId="0" xfId="54" applyFont="1" applyAlignment="1">
      <alignment horizontal="center" vertical="center" wrapText="1"/>
    </xf>
    <xf numFmtId="0" fontId="7" fillId="0" borderId="0" xfId="54" applyFont="1" applyAlignment="1">
      <alignment horizontal="center" vertical="center" wrapText="1"/>
    </xf>
    <xf numFmtId="0" fontId="0" fillId="0" borderId="1" xfId="54" applyBorder="1" applyAlignment="1">
      <alignment horizontal="left" vertical="center" wrapText="1"/>
    </xf>
    <xf numFmtId="0" fontId="1" fillId="0" borderId="1" xfId="54" applyFont="1" applyBorder="1" applyAlignment="1">
      <alignment horizontal="left" vertical="center" wrapText="1"/>
    </xf>
    <xf numFmtId="0" fontId="1" fillId="0" borderId="1" xfId="54" applyFont="1" applyBorder="1" applyAlignment="1">
      <alignment horizontal="right" vertical="center" wrapText="1"/>
    </xf>
    <xf numFmtId="0" fontId="8" fillId="0" borderId="2" xfId="54" applyFont="1" applyBorder="1" applyAlignment="1">
      <alignment horizontal="center" vertical="center" wrapText="1"/>
    </xf>
    <xf numFmtId="177" fontId="1" fillId="0" borderId="2" xfId="54" applyNumberFormat="1" applyFont="1" applyBorder="1" applyAlignment="1">
      <alignment horizontal="left" vertical="center" wrapText="1"/>
    </xf>
    <xf numFmtId="49" fontId="0" fillId="0" borderId="2" xfId="36" applyNumberFormat="1" applyFont="1" applyFill="1" applyBorder="1" applyAlignment="1">
      <alignment horizontal="left" vertical="center" wrapText="1"/>
    </xf>
    <xf numFmtId="177" fontId="1" fillId="0" borderId="2" xfId="0" applyNumberFormat="1" applyFont="1" applyBorder="1" applyAlignment="1">
      <alignment horizontal="center" vertical="center" wrapText="1"/>
    </xf>
    <xf numFmtId="0" fontId="0" fillId="0" borderId="2" xfId="0" applyBorder="1" applyAlignment="1" applyProtection="1">
      <alignment horizontal="left" vertical="center" wrapText="1"/>
    </xf>
    <xf numFmtId="178" fontId="1" fillId="0" borderId="2" xfId="0" applyNumberFormat="1" applyFont="1" applyBorder="1" applyAlignment="1">
      <alignment horizontal="center" vertical="center" wrapText="1"/>
    </xf>
    <xf numFmtId="0" fontId="0" fillId="0" borderId="2" xfId="0" applyBorder="1" applyAlignment="1">
      <alignment horizontal="left" vertical="center" wrapText="1"/>
    </xf>
    <xf numFmtId="176" fontId="9" fillId="0" borderId="2" xfId="54" applyNumberFormat="1" applyFont="1" applyBorder="1" applyAlignment="1">
      <alignment horizontal="center" vertical="center" wrapText="1"/>
    </xf>
    <xf numFmtId="176" fontId="0" fillId="0" borderId="2" xfId="54" applyNumberFormat="1" applyBorder="1" applyAlignment="1">
      <alignment horizontal="left" vertical="center" wrapText="1"/>
    </xf>
    <xf numFmtId="177" fontId="8" fillId="0" borderId="2" xfId="0" applyNumberFormat="1" applyFont="1" applyBorder="1" applyAlignment="1" applyProtection="1">
      <alignment horizontal="center" vertical="center" wrapText="1"/>
    </xf>
    <xf numFmtId="177" fontId="1" fillId="0" borderId="2" xfId="0" applyNumberFormat="1" applyFont="1" applyBorder="1" applyAlignment="1" applyProtection="1">
      <alignment vertical="center"/>
    </xf>
    <xf numFmtId="177" fontId="9" fillId="0" borderId="2" xfId="0" applyNumberFormat="1" applyFont="1" applyBorder="1" applyAlignment="1" applyProtection="1">
      <alignment horizontal="center" vertical="center" wrapText="1"/>
    </xf>
    <xf numFmtId="177" fontId="12" fillId="0" borderId="2" xfId="54" applyNumberFormat="1" applyFont="1" applyBorder="1" applyAlignment="1">
      <alignment horizontal="center" vertical="center"/>
    </xf>
    <xf numFmtId="0" fontId="1" fillId="0" borderId="2" xfId="54" applyFont="1" applyBorder="1" applyAlignment="1">
      <alignment vertical="center"/>
    </xf>
    <xf numFmtId="177" fontId="1" fillId="0" borderId="2" xfId="36" applyNumberFormat="1" applyFont="1" applyFill="1" applyBorder="1" applyAlignment="1" applyProtection="1">
      <alignment horizontal="left" vertical="center"/>
    </xf>
    <xf numFmtId="177" fontId="0" fillId="0" borderId="2" xfId="36" applyNumberFormat="1" applyFont="1" applyFill="1" applyBorder="1" applyAlignment="1" applyProtection="1">
      <alignment horizontal="left" vertical="center"/>
    </xf>
    <xf numFmtId="0" fontId="1" fillId="0" borderId="2" xfId="54" applyFont="1" applyBorder="1" applyAlignment="1">
      <alignment horizontal="center" vertical="center"/>
    </xf>
    <xf numFmtId="176" fontId="1" fillId="0" borderId="2" xfId="54" applyNumberFormat="1" applyFont="1" applyBorder="1" applyAlignment="1">
      <alignment horizontal="center" vertical="center"/>
    </xf>
    <xf numFmtId="177" fontId="9" fillId="0" borderId="2" xfId="36" applyNumberFormat="1" applyFont="1" applyFill="1" applyBorder="1" applyAlignment="1" applyProtection="1">
      <alignment horizontal="center" vertical="center"/>
    </xf>
    <xf numFmtId="0" fontId="12" fillId="0" borderId="2" xfId="54" applyFont="1" applyBorder="1" applyAlignment="1">
      <alignment horizontal="center" vertical="center"/>
    </xf>
    <xf numFmtId="177" fontId="1" fillId="0" borderId="2" xfId="54" applyNumberFormat="1" applyFont="1" applyBorder="1" applyAlignment="1" applyProtection="1">
      <alignment vertical="center"/>
    </xf>
    <xf numFmtId="177" fontId="9" fillId="0" borderId="2" xfId="54" applyNumberFormat="1" applyFont="1" applyBorder="1" applyAlignment="1" applyProtection="1">
      <alignment horizontal="center" vertical="center"/>
    </xf>
    <xf numFmtId="0" fontId="1" fillId="0" borderId="1" xfId="54" applyFont="1" applyBorder="1" applyAlignment="1">
      <alignment horizontal="right" vertical="center"/>
    </xf>
    <xf numFmtId="177" fontId="1" fillId="0" borderId="2" xfId="0" applyNumberFormat="1" applyFont="1" applyBorder="1" applyAlignment="1" applyProtection="1">
      <alignment horizontal="center" vertical="center"/>
    </xf>
    <xf numFmtId="176" fontId="1" fillId="0" borderId="2" xfId="54" applyNumberFormat="1" applyFont="1" applyBorder="1" applyAlignment="1">
      <alignment horizontal="center" vertical="center" wrapText="1"/>
    </xf>
    <xf numFmtId="177" fontId="1" fillId="0" borderId="2" xfId="0" applyNumberFormat="1" applyFont="1" applyBorder="1" applyAlignment="1" applyProtection="1">
      <alignment horizontal="left" vertical="center"/>
    </xf>
    <xf numFmtId="177" fontId="12" fillId="0" borderId="2" xfId="0" applyNumberFormat="1" applyFont="1" applyBorder="1" applyAlignment="1" applyProtection="1">
      <alignment horizontal="center" vertical="center"/>
    </xf>
    <xf numFmtId="177" fontId="1" fillId="0" borderId="2" xfId="54" applyNumberFormat="1" applyFont="1" applyBorder="1" applyAlignment="1">
      <alignment horizontal="left" vertical="center"/>
    </xf>
    <xf numFmtId="177" fontId="1" fillId="0" borderId="2" xfId="54" applyNumberFormat="1" applyFont="1" applyBorder="1" applyAlignment="1" applyProtection="1">
      <alignment horizontal="left" vertical="center"/>
    </xf>
    <xf numFmtId="177" fontId="1" fillId="0" borderId="2" xfId="54" applyNumberFormat="1" applyFont="1" applyBorder="1" applyAlignment="1">
      <alignment horizontal="center" vertical="center"/>
    </xf>
    <xf numFmtId="0" fontId="1" fillId="0" borderId="2" xfId="0" applyFont="1" applyBorder="1" applyAlignment="1">
      <alignment horizontal="left" vertical="center"/>
    </xf>
    <xf numFmtId="177" fontId="12" fillId="0" borderId="2" xfId="54" applyNumberFormat="1" applyFont="1" applyBorder="1" applyAlignment="1" applyProtection="1">
      <alignment horizontal="center" vertical="center"/>
    </xf>
    <xf numFmtId="177" fontId="0" fillId="0" borderId="2" xfId="54" applyNumberFormat="1" applyBorder="1" applyAlignment="1" applyProtection="1">
      <alignment horizontal="left" vertical="center"/>
    </xf>
    <xf numFmtId="176" fontId="12" fillId="0" borderId="2" xfId="54" applyNumberFormat="1" applyFont="1" applyBorder="1" applyAlignment="1">
      <alignment horizontal="center" vertical="center"/>
    </xf>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right" vertical="center"/>
    </xf>
    <xf numFmtId="0" fontId="8" fillId="0" borderId="2" xfId="0" applyFont="1" applyBorder="1" applyAlignment="1">
      <alignment horizontal="center" vertical="center"/>
    </xf>
    <xf numFmtId="0" fontId="9" fillId="0" borderId="2" xfId="0" applyFont="1" applyBorder="1" applyAlignment="1">
      <alignment horizontal="center" vertical="center" wrapText="1"/>
    </xf>
    <xf numFmtId="177" fontId="12" fillId="0" borderId="2" xfId="0" applyNumberFormat="1" applyFont="1" applyBorder="1" applyAlignment="1">
      <alignment horizontal="center" vertical="center" wrapText="1"/>
    </xf>
    <xf numFmtId="0" fontId="0" fillId="0" borderId="2" xfId="0" applyFont="1" applyBorder="1" applyAlignment="1">
      <alignment vertical="center" wrapText="1"/>
    </xf>
    <xf numFmtId="177" fontId="1" fillId="0" borderId="2" xfId="0" applyNumberFormat="1" applyFont="1" applyBorder="1" applyAlignment="1">
      <alignment horizontal="center" vertical="center"/>
    </xf>
    <xf numFmtId="0" fontId="0" fillId="0" borderId="3" xfId="0" applyFont="1" applyBorder="1" applyAlignment="1">
      <alignment horizontal="left" vertical="center" wrapText="1"/>
    </xf>
    <xf numFmtId="0" fontId="1" fillId="0" borderId="3" xfId="0" applyFont="1" applyBorder="1" applyAlignment="1">
      <alignment horizontal="left" vertical="center" wrapText="1"/>
    </xf>
    <xf numFmtId="176" fontId="1" fillId="0" borderId="0" xfId="0" applyNumberFormat="1" applyFont="1" applyAlignment="1">
      <alignment vertical="center"/>
    </xf>
    <xf numFmtId="0" fontId="2" fillId="0" borderId="0" xfId="0" applyFont="1" applyAlignment="1">
      <alignment vertical="center"/>
    </xf>
    <xf numFmtId="176" fontId="1" fillId="0" borderId="0" xfId="0" applyNumberFormat="1" applyFont="1" applyAlignment="1">
      <alignment horizontal="right" vertical="center"/>
    </xf>
    <xf numFmtId="176" fontId="8" fillId="0" borderId="2" xfId="0" applyNumberFormat="1" applyFont="1" applyBorder="1" applyAlignment="1">
      <alignment horizontal="center" vertical="center"/>
    </xf>
    <xf numFmtId="176" fontId="12" fillId="0" borderId="2" xfId="0" applyNumberFormat="1" applyFont="1" applyBorder="1" applyAlignment="1">
      <alignment horizontal="center" vertical="center" wrapText="1"/>
    </xf>
    <xf numFmtId="176" fontId="1" fillId="0" borderId="2" xfId="0" applyNumberFormat="1" applyFont="1" applyBorder="1" applyAlignment="1">
      <alignment horizontal="center" vertical="center"/>
    </xf>
    <xf numFmtId="0" fontId="1" fillId="0" borderId="2" xfId="0" applyFont="1" applyBorder="1" applyAlignment="1">
      <alignment vertical="center" wrapText="1"/>
    </xf>
    <xf numFmtId="176" fontId="1" fillId="0" borderId="2" xfId="0" applyNumberFormat="1" applyFont="1" applyBorder="1" applyAlignment="1">
      <alignment horizontal="center" vertical="center" wrapText="1"/>
    </xf>
    <xf numFmtId="176" fontId="1" fillId="0" borderId="0" xfId="0" applyNumberFormat="1" applyFont="1" applyAlignment="1">
      <alignment horizontal="center" vertical="center"/>
    </xf>
    <xf numFmtId="0" fontId="12" fillId="0" borderId="2" xfId="0" applyFont="1" applyBorder="1" applyAlignment="1">
      <alignment vertical="center" wrapText="1"/>
    </xf>
    <xf numFmtId="176" fontId="1" fillId="0" borderId="2" xfId="55" applyNumberFormat="1" applyFont="1" applyBorder="1" applyAlignment="1" applyProtection="1">
      <alignment horizontal="center" vertical="center"/>
    </xf>
    <xf numFmtId="176" fontId="1" fillId="0" borderId="2" xfId="52" applyNumberFormat="1" applyFont="1" applyBorder="1" applyAlignment="1">
      <alignment horizontal="center" vertical="center"/>
    </xf>
    <xf numFmtId="0" fontId="1" fillId="0" borderId="2" xfId="40" applyFont="1" applyFill="1" applyBorder="1" applyAlignment="1">
      <alignment horizontal="left" vertical="center"/>
    </xf>
    <xf numFmtId="0" fontId="9" fillId="0" borderId="2" xfId="40" applyFont="1" applyFill="1" applyBorder="1" applyAlignment="1">
      <alignment horizontal="center" vertical="center"/>
    </xf>
    <xf numFmtId="177" fontId="12" fillId="0" borderId="2" xfId="40" applyNumberFormat="1" applyFont="1" applyFill="1" applyBorder="1" applyAlignment="1">
      <alignment horizontal="center" vertical="center"/>
    </xf>
    <xf numFmtId="0" fontId="14" fillId="0" borderId="0" xfId="0" applyFont="1"/>
    <xf numFmtId="0" fontId="0" fillId="0" borderId="2" xfId="40" applyFont="1" applyFill="1" applyBorder="1" applyAlignment="1">
      <alignment vertical="center"/>
    </xf>
    <xf numFmtId="0" fontId="0"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 xfId="40" applyFont="1" applyFill="1" applyBorder="1" applyAlignment="1">
      <alignment vertical="center"/>
    </xf>
    <xf numFmtId="0" fontId="15" fillId="0" borderId="0" xfId="0" applyFont="1" applyAlignment="1">
      <alignment horizontal="center" vertical="center"/>
    </xf>
    <xf numFmtId="0" fontId="1" fillId="0" borderId="0" xfId="0" applyFont="1" applyAlignment="1">
      <alignment horizontal="right" vertical="center" wrapText="1"/>
    </xf>
    <xf numFmtId="0" fontId="1" fillId="0" borderId="2" xfId="0" applyFont="1" applyBorder="1" applyAlignment="1">
      <alignment horizontal="center" vertical="center" wrapText="1"/>
    </xf>
    <xf numFmtId="177" fontId="1" fillId="0" borderId="4" xfId="0" applyNumberFormat="1" applyFont="1" applyBorder="1" applyAlignment="1" applyProtection="1">
      <alignment horizontal="center" vertical="center" wrapText="1"/>
    </xf>
    <xf numFmtId="0" fontId="0" fillId="0" borderId="3" xfId="0" applyFont="1" applyBorder="1" applyAlignment="1">
      <alignment horizontal="left" vertical="center"/>
    </xf>
    <xf numFmtId="0" fontId="1" fillId="0" borderId="3" xfId="0" applyFont="1" applyBorder="1" applyAlignment="1">
      <alignment horizontal="left" vertical="center"/>
    </xf>
    <xf numFmtId="0" fontId="16" fillId="0" borderId="0" xfId="12" applyFont="1" applyBorder="1" applyAlignment="1" applyProtection="1">
      <alignment vertical="center"/>
    </xf>
    <xf numFmtId="0" fontId="17" fillId="0" borderId="0" xfId="12" applyFont="1" applyBorder="1" applyAlignment="1" applyProtection="1">
      <alignment vertical="center"/>
    </xf>
    <xf numFmtId="0" fontId="2" fillId="0" borderId="0" xfId="12" applyFont="1" applyBorder="1" applyAlignment="1" applyProtection="1">
      <alignment vertical="center"/>
    </xf>
    <xf numFmtId="0" fontId="6" fillId="0" borderId="0" xfId="12" applyFont="1" applyBorder="1" applyAlignment="1" applyProtection="1">
      <alignment horizontal="center" vertical="center"/>
    </xf>
    <xf numFmtId="0" fontId="7" fillId="0" borderId="0" xfId="12" applyFont="1" applyBorder="1" applyAlignment="1" applyProtection="1">
      <alignment horizontal="center" vertical="center"/>
    </xf>
    <xf numFmtId="0" fontId="4" fillId="0" borderId="0" xfId="12" applyFont="1" applyBorder="1" applyAlignment="1" applyProtection="1">
      <alignment vertical="center"/>
    </xf>
    <xf numFmtId="3" fontId="4" fillId="0" borderId="0" xfId="12" applyNumberFormat="1" applyFont="1" applyBorder="1" applyAlignment="1" applyProtection="1">
      <alignment vertical="center"/>
    </xf>
    <xf numFmtId="0" fontId="4" fillId="0" borderId="1" xfId="12" applyFont="1" applyBorder="1" applyAlignment="1" applyProtection="1">
      <alignment horizontal="center" vertical="center"/>
    </xf>
    <xf numFmtId="0" fontId="1" fillId="0" borderId="2" xfId="12" applyFont="1" applyBorder="1" applyAlignment="1" applyProtection="1">
      <alignment horizontal="center" vertical="center"/>
    </xf>
    <xf numFmtId="0" fontId="12" fillId="0" borderId="2" xfId="12" applyFont="1" applyBorder="1" applyAlignment="1" applyProtection="1">
      <alignment horizontal="center" vertical="center"/>
    </xf>
    <xf numFmtId="0" fontId="12" fillId="0" borderId="2" xfId="12" applyFont="1" applyBorder="1" applyAlignment="1" applyProtection="1">
      <alignment horizontal="center" vertical="center" wrapText="1"/>
    </xf>
    <xf numFmtId="0" fontId="1" fillId="0" borderId="2" xfId="12" applyFont="1" applyBorder="1" applyAlignment="1" applyProtection="1">
      <alignment horizontal="left" vertical="center"/>
    </xf>
    <xf numFmtId="0" fontId="9" fillId="0" borderId="2" xfId="12" applyFont="1" applyBorder="1" applyAlignment="1" applyProtection="1">
      <alignment vertical="center"/>
    </xf>
    <xf numFmtId="177" fontId="12" fillId="0" borderId="2" xfId="12" applyNumberFormat="1" applyFont="1" applyBorder="1" applyAlignment="1" applyProtection="1">
      <alignment horizontal="center" vertical="center"/>
    </xf>
    <xf numFmtId="0" fontId="1" fillId="0" borderId="2" xfId="12" applyFont="1" applyBorder="1" applyAlignment="1" applyProtection="1">
      <alignment vertical="center"/>
    </xf>
    <xf numFmtId="177" fontId="1" fillId="0" borderId="2" xfId="12" applyNumberFormat="1" applyFont="1" applyBorder="1" applyAlignment="1" applyProtection="1">
      <alignment horizontal="center" vertical="center"/>
    </xf>
    <xf numFmtId="49" fontId="1" fillId="0" borderId="2" xfId="0" applyNumberFormat="1" applyFont="1" applyBorder="1" applyAlignment="1" applyProtection="1">
      <alignment horizontal="left" vertical="center" indent="3"/>
    </xf>
    <xf numFmtId="0" fontId="0" fillId="0" borderId="0" xfId="12" applyFont="1" applyBorder="1" applyAlignment="1" applyProtection="1">
      <alignment horizontal="left" vertical="center" wrapText="1"/>
    </xf>
    <xf numFmtId="0" fontId="1" fillId="0" borderId="0" xfId="12" applyFont="1" applyBorder="1" applyAlignment="1" applyProtection="1">
      <alignment horizontal="left" vertical="center" wrapText="1"/>
    </xf>
    <xf numFmtId="0" fontId="1" fillId="0" borderId="0" xfId="12" applyFont="1" applyBorder="1" applyAlignment="1">
      <alignment horizontal="center" vertical="center"/>
    </xf>
    <xf numFmtId="0" fontId="1" fillId="0" borderId="0" xfId="12" applyFont="1" applyBorder="1" applyAlignment="1">
      <alignment vertical="center"/>
    </xf>
    <xf numFmtId="0" fontId="2" fillId="0" borderId="0" xfId="12" applyFont="1" applyBorder="1" applyAlignment="1">
      <alignment vertical="center"/>
    </xf>
    <xf numFmtId="177" fontId="2" fillId="0" borderId="0" xfId="12" applyNumberFormat="1" applyFont="1" applyBorder="1" applyAlignment="1">
      <alignment horizontal="center" vertical="center"/>
    </xf>
    <xf numFmtId="0" fontId="2" fillId="0" borderId="0" xfId="12" applyFont="1" applyBorder="1" applyAlignment="1">
      <alignment vertical="center" wrapText="1"/>
    </xf>
    <xf numFmtId="0" fontId="5" fillId="0" borderId="0" xfId="12" applyFont="1" applyBorder="1" applyAlignment="1">
      <alignment vertical="center"/>
    </xf>
    <xf numFmtId="0" fontId="7" fillId="0" borderId="0" xfId="12" applyFont="1" applyBorder="1" applyAlignment="1">
      <alignment horizontal="center" vertical="center"/>
    </xf>
    <xf numFmtId="177" fontId="7" fillId="0" borderId="0" xfId="12" applyNumberFormat="1" applyFont="1" applyBorder="1" applyAlignment="1">
      <alignment horizontal="center" vertical="center"/>
    </xf>
    <xf numFmtId="0" fontId="4" fillId="0" borderId="0" xfId="12" applyFont="1" applyBorder="1" applyAlignment="1">
      <alignment vertical="center"/>
    </xf>
    <xf numFmtId="177" fontId="4" fillId="0" borderId="1" xfId="12" applyNumberFormat="1" applyFont="1" applyBorder="1" applyAlignment="1">
      <alignment horizontal="right" vertical="center"/>
    </xf>
    <xf numFmtId="0" fontId="4" fillId="0" borderId="1" xfId="12" applyFont="1" applyBorder="1" applyAlignment="1">
      <alignment horizontal="right" vertical="center"/>
    </xf>
    <xf numFmtId="0" fontId="1" fillId="0" borderId="2" xfId="12" applyFont="1" applyBorder="1" applyAlignment="1">
      <alignment horizontal="center" vertical="center"/>
    </xf>
    <xf numFmtId="177" fontId="1" fillId="0" borderId="2" xfId="12" applyNumberFormat="1" applyFont="1" applyBorder="1" applyAlignment="1">
      <alignment horizontal="center" vertical="center"/>
    </xf>
    <xf numFmtId="0" fontId="1" fillId="0" borderId="2" xfId="12" applyFont="1" applyBorder="1" applyAlignment="1">
      <alignment horizontal="center" vertical="center" wrapText="1"/>
    </xf>
    <xf numFmtId="0" fontId="1" fillId="0" borderId="2" xfId="12" applyFont="1" applyBorder="1" applyAlignment="1">
      <alignment horizontal="left" vertical="center" wrapText="1"/>
    </xf>
    <xf numFmtId="0" fontId="12" fillId="0" borderId="2" xfId="12" applyFont="1" applyBorder="1" applyAlignment="1">
      <alignment horizontal="center" vertical="center" wrapText="1"/>
    </xf>
    <xf numFmtId="177" fontId="12" fillId="0" borderId="2" xfId="12" applyNumberFormat="1" applyFont="1" applyBorder="1" applyAlignment="1">
      <alignment horizontal="center" vertical="center" wrapText="1"/>
    </xf>
    <xf numFmtId="0" fontId="1" fillId="0" borderId="2" xfId="12" applyFont="1" applyBorder="1" applyAlignment="1">
      <alignment vertical="center" wrapText="1"/>
    </xf>
    <xf numFmtId="3" fontId="1" fillId="0" borderId="2" xfId="12" applyNumberFormat="1" applyFont="1" applyBorder="1" applyAlignment="1">
      <alignment vertical="center" wrapText="1"/>
    </xf>
    <xf numFmtId="177" fontId="1" fillId="0" borderId="2" xfId="12" applyNumberFormat="1" applyFont="1" applyBorder="1" applyAlignment="1">
      <alignment horizontal="center" vertical="center" wrapText="1"/>
    </xf>
    <xf numFmtId="3" fontId="1" fillId="0" borderId="2" xfId="12" applyNumberFormat="1" applyFont="1" applyBorder="1" applyAlignment="1">
      <alignment horizontal="left" vertical="center" wrapText="1"/>
    </xf>
    <xf numFmtId="0" fontId="0" fillId="0" borderId="2" xfId="12" applyFont="1" applyBorder="1" applyAlignment="1">
      <alignment vertical="center" wrapText="1"/>
    </xf>
    <xf numFmtId="179" fontId="1" fillId="0" borderId="2" xfId="0" applyNumberFormat="1" applyFont="1" applyBorder="1" applyAlignment="1" applyProtection="1">
      <alignment horizontal="center" vertical="center"/>
    </xf>
    <xf numFmtId="177" fontId="1" fillId="0" borderId="0" xfId="12" applyNumberFormat="1" applyFont="1" applyBorder="1" applyAlignment="1">
      <alignment horizontal="center" vertical="center"/>
    </xf>
    <xf numFmtId="0" fontId="1" fillId="0" borderId="0" xfId="12" applyFont="1" applyBorder="1" applyAlignment="1">
      <alignment vertical="center" wrapText="1"/>
    </xf>
    <xf numFmtId="0" fontId="17" fillId="0" borderId="0" xfId="12" applyFont="1" applyBorder="1" applyAlignment="1">
      <alignment vertical="center"/>
    </xf>
    <xf numFmtId="0" fontId="6" fillId="0" borderId="0" xfId="12" applyFont="1" applyBorder="1" applyAlignment="1">
      <alignment horizontal="center" vertical="center"/>
    </xf>
    <xf numFmtId="3" fontId="4" fillId="0" borderId="0" xfId="12" applyNumberFormat="1" applyFont="1" applyBorder="1" applyAlignment="1">
      <alignment vertical="center"/>
    </xf>
    <xf numFmtId="0" fontId="0" fillId="0" borderId="1" xfId="12" applyFont="1" applyBorder="1" applyAlignment="1">
      <alignment horizontal="right" vertical="center"/>
    </xf>
    <xf numFmtId="0" fontId="1" fillId="0" borderId="1" xfId="12" applyFont="1" applyBorder="1" applyAlignment="1">
      <alignment horizontal="right" vertical="center"/>
    </xf>
    <xf numFmtId="0" fontId="8" fillId="0" borderId="2" xfId="12" applyFont="1" applyBorder="1" applyAlignment="1">
      <alignment horizontal="center" vertical="center"/>
    </xf>
    <xf numFmtId="0" fontId="8" fillId="0" borderId="2" xfId="12" applyFont="1" applyBorder="1" applyAlignment="1">
      <alignment horizontal="center" vertical="center" wrapText="1"/>
    </xf>
    <xf numFmtId="0" fontId="9" fillId="0" borderId="2" xfId="12" applyFont="1" applyBorder="1" applyAlignment="1">
      <alignment horizontal="center" vertical="center" wrapText="1"/>
    </xf>
    <xf numFmtId="0" fontId="1" fillId="0" borderId="2" xfId="12" applyFont="1" applyBorder="1" applyAlignment="1">
      <alignment vertical="center"/>
    </xf>
    <xf numFmtId="3" fontId="0" fillId="0" borderId="2" xfId="12" applyNumberFormat="1" applyFont="1" applyBorder="1" applyAlignment="1">
      <alignment vertical="center" wrapText="1"/>
    </xf>
    <xf numFmtId="49" fontId="0" fillId="0" borderId="2" xfId="0" applyNumberFormat="1" applyBorder="1" applyAlignment="1">
      <alignment horizontal="left" vertical="center" wrapText="1"/>
    </xf>
    <xf numFmtId="0" fontId="0" fillId="0" borderId="0" xfId="12" applyFont="1" applyBorder="1" applyAlignment="1">
      <alignment vertical="center"/>
    </xf>
    <xf numFmtId="0" fontId="0" fillId="0" borderId="2" xfId="12" applyFont="1" applyBorder="1" applyAlignment="1">
      <alignment horizontal="left" vertical="center" wrapText="1"/>
    </xf>
    <xf numFmtId="177" fontId="1" fillId="0" borderId="0" xfId="0" applyNumberFormat="1" applyFont="1"/>
    <xf numFmtId="0" fontId="2" fillId="0" borderId="0" xfId="12" applyFont="1" applyBorder="1" applyAlignment="1">
      <alignment horizontal="center" vertical="center"/>
    </xf>
    <xf numFmtId="0" fontId="18" fillId="0" borderId="1" xfId="12" applyFont="1" applyBorder="1" applyAlignment="1">
      <alignment horizontal="right" vertical="center"/>
    </xf>
    <xf numFmtId="0" fontId="9" fillId="0" borderId="2" xfId="12" applyFont="1" applyBorder="1" applyAlignment="1">
      <alignment horizontal="center" vertical="center"/>
    </xf>
    <xf numFmtId="177" fontId="12" fillId="0" borderId="2" xfId="12" applyNumberFormat="1" applyFont="1" applyBorder="1" applyAlignment="1">
      <alignment horizontal="center" vertical="center"/>
    </xf>
    <xf numFmtId="0" fontId="1" fillId="0" borderId="2" xfId="12" applyFont="1" applyBorder="1" applyAlignment="1">
      <alignment horizontal="left" vertical="center"/>
    </xf>
    <xf numFmtId="3" fontId="1" fillId="0" borderId="2" xfId="12" applyNumberFormat="1" applyFont="1" applyBorder="1" applyAlignment="1">
      <alignment vertical="center"/>
    </xf>
    <xf numFmtId="3" fontId="1" fillId="0" borderId="2" xfId="12" applyNumberFormat="1" applyFont="1" applyBorder="1" applyAlignment="1">
      <alignment horizontal="left" vertical="center"/>
    </xf>
    <xf numFmtId="0" fontId="0" fillId="0" borderId="2" xfId="12" applyFont="1" applyBorder="1" applyAlignment="1">
      <alignment vertical="center"/>
    </xf>
    <xf numFmtId="3" fontId="18" fillId="0" borderId="2" xfId="12" applyNumberFormat="1" applyFont="1" applyBorder="1" applyAlignment="1">
      <alignment horizontal="left" vertical="center"/>
    </xf>
    <xf numFmtId="0" fontId="12" fillId="0" borderId="2" xfId="12" applyFont="1" applyBorder="1" applyAlignment="1">
      <alignment horizontal="left" vertical="center"/>
    </xf>
    <xf numFmtId="0" fontId="12" fillId="0" borderId="2" xfId="12" applyFont="1" applyBorder="1" applyAlignment="1">
      <alignment vertical="center" wrapText="1"/>
    </xf>
    <xf numFmtId="177" fontId="1" fillId="0" borderId="2" xfId="12" applyNumberFormat="1" applyFont="1" applyBorder="1" applyAlignment="1">
      <alignment horizontal="left" vertical="center"/>
    </xf>
    <xf numFmtId="177" fontId="0" fillId="0" borderId="2" xfId="12" applyNumberFormat="1" applyFont="1" applyBorder="1" applyAlignment="1">
      <alignment vertical="center"/>
    </xf>
    <xf numFmtId="177" fontId="1" fillId="0" borderId="2" xfId="0" applyNumberFormat="1" applyFont="1" applyBorder="1"/>
    <xf numFmtId="177" fontId="1" fillId="0" borderId="2" xfId="12" applyNumberFormat="1" applyFont="1" applyBorder="1" applyAlignment="1">
      <alignment vertical="center"/>
    </xf>
    <xf numFmtId="1" fontId="12" fillId="0" borderId="2" xfId="12" applyNumberFormat="1" applyFont="1" applyBorder="1" applyAlignment="1">
      <alignment horizontal="center" vertical="center"/>
    </xf>
    <xf numFmtId="177" fontId="0" fillId="0" borderId="0" xfId="0" applyNumberFormat="1"/>
    <xf numFmtId="0" fontId="4" fillId="0" borderId="1" xfId="12" applyFont="1" applyBorder="1" applyAlignment="1">
      <alignment horizontal="center" vertical="center"/>
    </xf>
    <xf numFmtId="0" fontId="0" fillId="0" borderId="1" xfId="12" applyFont="1" applyBorder="1" applyAlignment="1">
      <alignment horizontal="center" vertical="center"/>
    </xf>
    <xf numFmtId="3" fontId="0" fillId="0" borderId="2" xfId="12" applyNumberFormat="1" applyFont="1" applyBorder="1" applyAlignment="1">
      <alignment vertical="center"/>
    </xf>
    <xf numFmtId="177" fontId="0" fillId="0" borderId="2" xfId="0" applyNumberFormat="1" applyBorder="1"/>
    <xf numFmtId="177" fontId="12" fillId="0" borderId="2" xfId="12" applyNumberFormat="1" applyFont="1" applyBorder="1" applyAlignment="1">
      <alignment horizontal="left" vertical="center"/>
    </xf>
    <xf numFmtId="177" fontId="9" fillId="0" borderId="2" xfId="12" applyNumberFormat="1" applyFont="1" applyBorder="1" applyAlignment="1">
      <alignment horizontal="center" vertical="center"/>
    </xf>
    <xf numFmtId="0" fontId="12" fillId="0" borderId="2" xfId="12" applyFont="1" applyBorder="1" applyAlignment="1">
      <alignment vertical="center"/>
    </xf>
    <xf numFmtId="0" fontId="0" fillId="0" borderId="0" xfId="0" applyProtection="1"/>
    <xf numFmtId="0" fontId="0" fillId="0" borderId="0" xfId="0" applyAlignment="1" applyProtection="1">
      <alignment horizontal="center"/>
    </xf>
    <xf numFmtId="0" fontId="5" fillId="0" borderId="0" xfId="0" applyFont="1" applyAlignment="1" applyProtection="1">
      <alignment vertical="center"/>
    </xf>
    <xf numFmtId="0" fontId="19" fillId="0" borderId="0" xfId="0" applyFont="1" applyAlignment="1" applyProtection="1">
      <alignment horizontal="center"/>
    </xf>
    <xf numFmtId="0" fontId="13" fillId="0" borderId="0" xfId="0" applyFont="1" applyAlignment="1" applyProtection="1">
      <alignment horizontal="right"/>
    </xf>
    <xf numFmtId="0" fontId="16" fillId="0" borderId="2" xfId="0" applyFont="1" applyBorder="1" applyAlignment="1" applyProtection="1">
      <alignment horizontal="center" vertical="center" wrapText="1"/>
    </xf>
    <xf numFmtId="0" fontId="16" fillId="0" borderId="5" xfId="0" applyFont="1" applyBorder="1" applyAlignment="1" applyProtection="1">
      <alignment horizontal="center" vertical="center" wrapText="1"/>
    </xf>
    <xf numFmtId="0" fontId="0" fillId="0" borderId="2" xfId="0" applyBorder="1" applyAlignment="1" applyProtection="1">
      <alignment horizontal="center"/>
    </xf>
    <xf numFmtId="0" fontId="18" fillId="0" borderId="5" xfId="0" applyFont="1" applyBorder="1" applyAlignment="1" applyProtection="1">
      <alignment horizontal="left" vertical="center"/>
    </xf>
    <xf numFmtId="0" fontId="20" fillId="0" borderId="2" xfId="0" applyFont="1" applyBorder="1" applyAlignment="1" applyProtection="1">
      <alignment horizontal="left" vertical="center" wrapText="1"/>
    </xf>
    <xf numFmtId="0" fontId="21" fillId="0" borderId="2" xfId="0" applyFont="1" applyBorder="1" applyAlignment="1" applyProtection="1">
      <alignment horizontal="center" vertical="center" wrapText="1"/>
    </xf>
    <xf numFmtId="0" fontId="21" fillId="0" borderId="2" xfId="0" applyFont="1" applyBorder="1" applyAlignment="1" applyProtection="1">
      <alignment horizontal="left" vertical="center" wrapText="1"/>
    </xf>
    <xf numFmtId="0" fontId="21" fillId="0" borderId="2" xfId="51" applyFont="1" applyBorder="1" applyAlignment="1" applyProtection="1">
      <alignment horizontal="left" vertical="center" wrapText="1"/>
    </xf>
    <xf numFmtId="0" fontId="20" fillId="0" borderId="0" xfId="0" applyFont="1" applyAlignment="1" applyProtection="1">
      <alignment horizontal="left" vertical="center" wrapText="1"/>
    </xf>
    <xf numFmtId="0" fontId="20" fillId="0" borderId="5" xfId="0" applyFont="1" applyBorder="1" applyAlignment="1" applyProtection="1">
      <alignment horizontal="left" vertical="center" wrapText="1"/>
    </xf>
    <xf numFmtId="0" fontId="18" fillId="0" borderId="6" xfId="0" applyFont="1" applyBorder="1" applyAlignment="1" applyProtection="1">
      <alignment horizontal="left" vertical="center"/>
    </xf>
    <xf numFmtId="0" fontId="18" fillId="0" borderId="2" xfId="30" applyFont="1" applyFill="1" applyBorder="1" applyAlignment="1">
      <alignment horizontal="left" vertical="center" wrapText="1"/>
    </xf>
    <xf numFmtId="0" fontId="0" fillId="0" borderId="0" xfId="0" applyAlignment="1" applyProtection="1">
      <alignment vertical="center"/>
    </xf>
    <xf numFmtId="0" fontId="22" fillId="0" borderId="0" xfId="0" applyFont="1" applyAlignment="1" applyProtection="1">
      <alignment horizontal="center" vertical="center"/>
    </xf>
    <xf numFmtId="0" fontId="0" fillId="0" borderId="2" xfId="0" applyBorder="1" applyAlignment="1" applyProtection="1">
      <alignment vertical="center"/>
    </xf>
    <xf numFmtId="0" fontId="0" fillId="0" borderId="7"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8"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vertical="center"/>
    </xf>
    <xf numFmtId="0" fontId="1" fillId="0" borderId="0" xfId="0" applyFont="1" applyAlignment="1" applyProtection="1">
      <alignment vertical="center"/>
    </xf>
    <xf numFmtId="0" fontId="2" fillId="0" borderId="0" xfId="0" applyFont="1" applyAlignment="1" applyProtection="1">
      <alignment vertical="center"/>
    </xf>
    <xf numFmtId="0" fontId="6" fillId="0" borderId="0" xfId="0" applyFont="1" applyAlignment="1" applyProtection="1">
      <alignment horizontal="center" vertical="center" wrapText="1"/>
    </xf>
    <xf numFmtId="0" fontId="7" fillId="0" borderId="0" xfId="0" applyFont="1" applyAlignment="1" applyProtection="1">
      <alignment horizontal="center" vertical="center" wrapText="1"/>
    </xf>
    <xf numFmtId="0" fontId="2" fillId="0" borderId="1" xfId="0" applyFont="1" applyBorder="1" applyAlignment="1" applyProtection="1">
      <alignment horizontal="right" vertical="center" wrapText="1"/>
    </xf>
    <xf numFmtId="0" fontId="2" fillId="0" borderId="0" xfId="0" applyFont="1" applyAlignment="1" applyProtection="1">
      <alignment horizontal="right" vertical="center"/>
    </xf>
    <xf numFmtId="0" fontId="1" fillId="0" borderId="8"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2" xfId="0" applyFont="1" applyBorder="1" applyAlignment="1" applyProtection="1">
      <alignment vertical="center" wrapText="1"/>
    </xf>
    <xf numFmtId="0" fontId="0" fillId="0" borderId="3" xfId="0" applyFont="1" applyBorder="1" applyAlignment="1" applyProtection="1">
      <alignment horizontal="left" vertical="center"/>
    </xf>
    <xf numFmtId="0" fontId="1" fillId="0" borderId="3" xfId="0" applyFont="1" applyBorder="1" applyAlignment="1" applyProtection="1">
      <alignment horizontal="left" vertical="center"/>
    </xf>
    <xf numFmtId="0" fontId="1" fillId="0" borderId="0" xfId="0" applyFont="1"/>
    <xf numFmtId="0" fontId="1" fillId="0" borderId="0" xfId="0" applyFont="1" applyAlignment="1">
      <alignment horizontal="center" vertical="center" wrapText="1"/>
    </xf>
    <xf numFmtId="0" fontId="1" fillId="0" borderId="0" xfId="0" applyFont="1" applyAlignment="1">
      <alignment vertical="center" wrapText="1"/>
    </xf>
    <xf numFmtId="0" fontId="23" fillId="0" borderId="0" xfId="0" applyFont="1" applyProtection="1"/>
    <xf numFmtId="0" fontId="24" fillId="0" borderId="0" xfId="0" applyFont="1" applyAlignment="1" applyProtection="1">
      <alignment horizontal="center" vertical="center"/>
    </xf>
    <xf numFmtId="0" fontId="7" fillId="0" borderId="0" xfId="0" applyFont="1" applyAlignment="1" applyProtection="1">
      <alignment horizontal="center" vertical="center"/>
    </xf>
    <xf numFmtId="0" fontId="23" fillId="0" borderId="0" xfId="0" applyFont="1" applyAlignment="1" applyProtection="1">
      <alignment vertical="center"/>
    </xf>
    <xf numFmtId="0" fontId="25" fillId="0" borderId="0" xfId="0" applyFont="1" applyAlignment="1" applyProtection="1">
      <alignment vertical="center"/>
    </xf>
    <xf numFmtId="178" fontId="26" fillId="0" borderId="2" xfId="0" applyNumberFormat="1" applyFont="1" applyBorder="1" applyAlignment="1" applyProtection="1">
      <alignment horizontal="center" vertical="center" wrapText="1"/>
    </xf>
    <xf numFmtId="0" fontId="26" fillId="0" borderId="2" xfId="0" applyFont="1" applyBorder="1" applyAlignment="1" applyProtection="1">
      <alignment horizontal="center" vertical="center" wrapText="1"/>
    </xf>
    <xf numFmtId="0" fontId="27" fillId="0" borderId="2" xfId="0" applyFont="1" applyBorder="1" applyAlignment="1" applyProtection="1">
      <alignment horizontal="center" vertical="center" wrapText="1"/>
    </xf>
    <xf numFmtId="180" fontId="4" fillId="0" borderId="2" xfId="0" applyNumberFormat="1" applyFont="1" applyBorder="1" applyAlignment="1" applyProtection="1">
      <alignment horizontal="center" vertical="center" wrapText="1"/>
    </xf>
    <xf numFmtId="0" fontId="18" fillId="0" borderId="2" xfId="0" applyFont="1" applyBorder="1" applyAlignment="1" applyProtection="1">
      <alignment horizontal="left" vertical="center" wrapText="1"/>
    </xf>
    <xf numFmtId="49" fontId="18" fillId="0" borderId="2" xfId="51" applyNumberFormat="1" applyFont="1" applyBorder="1" applyAlignment="1" applyProtection="1">
      <alignment horizontal="left" vertical="center" wrapText="1"/>
    </xf>
    <xf numFmtId="0" fontId="4" fillId="0" borderId="2" xfId="0" applyFont="1" applyBorder="1" applyAlignment="1" applyProtection="1">
      <alignment vertical="center" wrapText="1"/>
    </xf>
    <xf numFmtId="0" fontId="18" fillId="0" borderId="2" xfId="0" applyFont="1" applyBorder="1" applyAlignment="1" applyProtection="1">
      <alignment vertical="center" wrapText="1"/>
    </xf>
    <xf numFmtId="0" fontId="4" fillId="0" borderId="2" xfId="0" applyFont="1" applyBorder="1" applyAlignment="1" applyProtection="1">
      <alignment horizontal="left" vertical="center" wrapText="1"/>
    </xf>
    <xf numFmtId="0" fontId="28" fillId="0" borderId="0" xfId="0" applyFont="1" applyAlignment="1" applyProtection="1">
      <alignment vertical="center"/>
    </xf>
    <xf numFmtId="0" fontId="11" fillId="0" borderId="0" xfId="50" applyFont="1"/>
    <xf numFmtId="0" fontId="29" fillId="0" borderId="0" xfId="50" applyFont="1" applyAlignment="1" applyProtection="1">
      <alignment horizontal="centerContinuous" vertical="center"/>
    </xf>
    <xf numFmtId="0" fontId="18" fillId="0" borderId="0" xfId="50" applyFont="1" applyAlignment="1">
      <alignment vertical="center"/>
    </xf>
    <xf numFmtId="0" fontId="18" fillId="0" borderId="0" xfId="50" applyFont="1"/>
    <xf numFmtId="0" fontId="18" fillId="0" borderId="2" xfId="50" applyFont="1" applyBorder="1" applyAlignment="1" applyProtection="1">
      <alignment horizontal="center" vertical="center"/>
    </xf>
    <xf numFmtId="0" fontId="18" fillId="0" borderId="8" xfId="50" applyFont="1" applyBorder="1" applyAlignment="1" applyProtection="1">
      <alignment horizontal="center" vertical="center"/>
    </xf>
    <xf numFmtId="0" fontId="18" fillId="0" borderId="8" xfId="50" applyFont="1" applyBorder="1" applyAlignment="1" applyProtection="1">
      <alignment horizontal="center" vertical="center" wrapText="1"/>
    </xf>
    <xf numFmtId="0" fontId="18" fillId="0" borderId="9" xfId="50" applyFont="1" applyBorder="1" applyAlignment="1" applyProtection="1">
      <alignment horizontal="center" vertical="center"/>
    </xf>
    <xf numFmtId="0" fontId="18" fillId="0" borderId="3" xfId="50" applyFont="1" applyBorder="1" applyAlignment="1" applyProtection="1">
      <alignment horizontal="center" vertical="center"/>
    </xf>
    <xf numFmtId="0" fontId="18" fillId="0" borderId="10" xfId="50" applyFont="1" applyBorder="1" applyAlignment="1" applyProtection="1">
      <alignment horizontal="center" vertical="center"/>
    </xf>
    <xf numFmtId="0" fontId="18" fillId="0" borderId="11" xfId="50" applyFont="1" applyBorder="1" applyAlignment="1" applyProtection="1">
      <alignment horizontal="center" vertical="center"/>
    </xf>
    <xf numFmtId="0" fontId="18" fillId="0" borderId="11" xfId="50" applyFont="1" applyBorder="1" applyAlignment="1" applyProtection="1">
      <alignment horizontal="center" vertical="center" wrapText="1"/>
    </xf>
    <xf numFmtId="0" fontId="18" fillId="0" borderId="12" xfId="50" applyFont="1" applyBorder="1" applyAlignment="1" applyProtection="1">
      <alignment horizontal="center" vertical="center"/>
    </xf>
    <xf numFmtId="0" fontId="18" fillId="0" borderId="0" xfId="50" applyFont="1" applyAlignment="1" applyProtection="1">
      <alignment horizontal="center" vertical="center"/>
    </xf>
    <xf numFmtId="0" fontId="18" fillId="0" borderId="13" xfId="50" applyFont="1" applyBorder="1" applyAlignment="1" applyProtection="1">
      <alignment horizontal="center" vertical="center"/>
    </xf>
    <xf numFmtId="0" fontId="18" fillId="0" borderId="14" xfId="50" applyFont="1" applyBorder="1" applyAlignment="1" applyProtection="1">
      <alignment horizontal="center" vertical="center"/>
    </xf>
    <xf numFmtId="0" fontId="18" fillId="0" borderId="1" xfId="50" applyFont="1" applyBorder="1" applyAlignment="1" applyProtection="1">
      <alignment horizontal="center" vertical="center"/>
    </xf>
    <xf numFmtId="0" fontId="18" fillId="0" borderId="15" xfId="50" applyFont="1" applyBorder="1" applyAlignment="1" applyProtection="1">
      <alignment horizontal="center" vertical="center"/>
    </xf>
    <xf numFmtId="0" fontId="18" fillId="0" borderId="4" xfId="50" applyFont="1" applyBorder="1" applyAlignment="1" applyProtection="1">
      <alignment horizontal="center" vertical="center"/>
    </xf>
    <xf numFmtId="0" fontId="18" fillId="0" borderId="4" xfId="50" applyFont="1" applyBorder="1" applyAlignment="1" applyProtection="1">
      <alignment horizontal="center" vertical="center" wrapText="1"/>
    </xf>
    <xf numFmtId="0" fontId="18" fillId="0" borderId="2" xfId="50" applyFont="1" applyBorder="1" applyAlignment="1" applyProtection="1">
      <alignment horizontal="center" vertical="center" wrapText="1"/>
    </xf>
    <xf numFmtId="0" fontId="18" fillId="0" borderId="2" xfId="50" applyFont="1" applyBorder="1" applyAlignment="1">
      <alignment horizontal="center" vertical="center" wrapText="1"/>
    </xf>
    <xf numFmtId="181" fontId="18" fillId="0" borderId="5" xfId="50" applyNumberFormat="1" applyFont="1" applyBorder="1" applyAlignment="1" applyProtection="1">
      <alignment horizontal="right" vertical="center" wrapText="1"/>
    </xf>
    <xf numFmtId="181" fontId="18" fillId="0" borderId="2" xfId="50" applyNumberFormat="1" applyFont="1" applyBorder="1" applyAlignment="1" applyProtection="1">
      <alignment horizontal="right" vertical="center" wrapText="1"/>
    </xf>
    <xf numFmtId="0" fontId="28" fillId="0" borderId="3" xfId="0" applyFont="1" applyBorder="1" applyAlignment="1" applyProtection="1">
      <alignment horizontal="left" vertical="center" wrapText="1"/>
    </xf>
    <xf numFmtId="0" fontId="4" fillId="0" borderId="0" xfId="0" applyFont="1" applyProtection="1"/>
    <xf numFmtId="0" fontId="1" fillId="0" borderId="0" xfId="0" applyFont="1" applyProtection="1"/>
    <xf numFmtId="0" fontId="8" fillId="0" borderId="0" xfId="0" applyFont="1" applyProtection="1"/>
    <xf numFmtId="0" fontId="30" fillId="0" borderId="0" xfId="0" applyFont="1" applyProtection="1"/>
    <xf numFmtId="0" fontId="4" fillId="0" borderId="0" xfId="0" applyFont="1" applyAlignment="1">
      <alignment vertical="center"/>
    </xf>
    <xf numFmtId="0" fontId="0" fillId="0" borderId="0" xfId="0" applyFont="1" applyAlignment="1">
      <alignment horizontal="right" vertical="center"/>
    </xf>
    <xf numFmtId="0" fontId="6" fillId="0" borderId="0" xfId="0" applyFont="1" applyAlignment="1" applyProtection="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centerContinuous" vertical="center"/>
    </xf>
    <xf numFmtId="0" fontId="8" fillId="0" borderId="2" xfId="0" applyFont="1" applyBorder="1" applyAlignment="1" applyProtection="1">
      <alignment horizontal="center" vertical="center"/>
    </xf>
    <xf numFmtId="0" fontId="9" fillId="0" borderId="2" xfId="0" applyFont="1" applyBorder="1" applyAlignment="1" applyProtection="1">
      <alignment horizontal="centerContinuous" vertical="center"/>
    </xf>
    <xf numFmtId="0" fontId="1" fillId="0" borderId="2"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177" fontId="12" fillId="0" borderId="2" xfId="0" applyNumberFormat="1" applyFont="1" applyBorder="1" applyAlignment="1" applyProtection="1">
      <alignment horizontal="center" vertical="center" wrapText="1"/>
    </xf>
    <xf numFmtId="0" fontId="9" fillId="0" borderId="2" xfId="0" applyFont="1" applyBorder="1" applyAlignment="1" applyProtection="1">
      <alignment horizontal="center" vertical="center"/>
    </xf>
    <xf numFmtId="177" fontId="1" fillId="0" borderId="2" xfId="0" applyNumberFormat="1" applyFont="1" applyBorder="1" applyAlignment="1" applyProtection="1">
      <alignment horizontal="center" vertical="center" wrapText="1"/>
    </xf>
    <xf numFmtId="0" fontId="12" fillId="0" borderId="2" xfId="0" applyFont="1" applyBorder="1" applyAlignment="1" applyProtection="1">
      <alignment horizontal="left" vertical="center" wrapText="1"/>
    </xf>
    <xf numFmtId="0" fontId="0" fillId="0" borderId="0" xfId="0" applyFont="1" applyAlignment="1" applyProtection="1">
      <alignment horizontal="right" vertical="center"/>
    </xf>
    <xf numFmtId="0" fontId="12" fillId="0" borderId="2" xfId="0" applyFont="1" applyBorder="1" applyAlignment="1" applyProtection="1">
      <alignment horizontal="centerContinuous" vertical="center"/>
    </xf>
    <xf numFmtId="3" fontId="12" fillId="0" borderId="2" xfId="0" applyNumberFormat="1" applyFont="1" applyBorder="1" applyAlignment="1" applyProtection="1">
      <alignment horizontal="right" vertical="center" wrapText="1"/>
    </xf>
    <xf numFmtId="0" fontId="0" fillId="0" borderId="2" xfId="0" applyFont="1" applyBorder="1" applyAlignment="1" applyProtection="1">
      <alignment horizontal="left" vertical="center" wrapText="1"/>
    </xf>
    <xf numFmtId="3" fontId="1" fillId="0" borderId="2" xfId="0" applyNumberFormat="1" applyFont="1" applyBorder="1" applyAlignment="1" applyProtection="1">
      <alignment horizontal="right" vertical="center" wrapText="1"/>
    </xf>
    <xf numFmtId="0" fontId="31" fillId="0" borderId="2" xfId="0" applyFont="1" applyBorder="1" applyAlignment="1" applyProtection="1">
      <alignment horizontal="left" vertical="center" wrapText="1"/>
    </xf>
    <xf numFmtId="0" fontId="7" fillId="0" borderId="0" xfId="0" applyFont="1" applyAlignment="1">
      <alignment vertical="center"/>
    </xf>
    <xf numFmtId="0" fontId="12" fillId="0" borderId="0" xfId="0" applyFont="1" applyAlignment="1">
      <alignment vertical="center"/>
    </xf>
    <xf numFmtId="0" fontId="2"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177" fontId="9" fillId="0" borderId="2" xfId="0" applyNumberFormat="1" applyFont="1" applyBorder="1" applyAlignment="1" applyProtection="1">
      <alignment vertical="center"/>
      <protection locked="0"/>
    </xf>
    <xf numFmtId="177" fontId="12" fillId="0" borderId="2" xfId="0" applyNumberFormat="1" applyFont="1" applyBorder="1" applyAlignment="1" applyProtection="1">
      <alignment horizontal="right" vertical="center"/>
    </xf>
    <xf numFmtId="177" fontId="0" fillId="0" borderId="2" xfId="0" applyNumberFormat="1" applyBorder="1" applyAlignment="1" applyProtection="1">
      <alignment vertical="center"/>
      <protection locked="0"/>
    </xf>
    <xf numFmtId="177" fontId="1" fillId="0" borderId="2" xfId="0" applyNumberFormat="1" applyFont="1" applyBorder="1" applyAlignment="1" applyProtection="1">
      <alignment horizontal="right" vertical="center"/>
      <protection locked="0"/>
    </xf>
    <xf numFmtId="0" fontId="4" fillId="0" borderId="0" xfId="0" applyFont="1" applyAlignment="1">
      <alignment horizontal="center" vertical="center"/>
    </xf>
    <xf numFmtId="0" fontId="1" fillId="0" borderId="0" xfId="0" applyFont="1" applyAlignment="1" applyProtection="1">
      <alignment horizontal="right" vertical="center"/>
      <protection locked="0"/>
    </xf>
    <xf numFmtId="0" fontId="0" fillId="0" borderId="0" xfId="0" applyAlignment="1">
      <alignment horizontal="center" vertical="center"/>
    </xf>
    <xf numFmtId="0" fontId="0" fillId="0" borderId="0" xfId="0" applyAlignment="1">
      <alignment vertical="center"/>
    </xf>
    <xf numFmtId="0" fontId="2" fillId="0" borderId="0" xfId="0" applyFont="1" applyAlignment="1" applyProtection="1">
      <alignment horizontal="center" vertical="center"/>
    </xf>
    <xf numFmtId="0" fontId="6" fillId="2" borderId="0" xfId="0" applyFont="1" applyFill="1" applyAlignment="1" applyProtection="1">
      <alignment horizontal="center" vertical="center" wrapText="1"/>
    </xf>
    <xf numFmtId="0" fontId="7" fillId="2" borderId="0" xfId="0" applyFont="1" applyFill="1" applyAlignment="1" applyProtection="1">
      <alignment horizontal="center" vertical="center" wrapText="1"/>
    </xf>
    <xf numFmtId="0" fontId="1" fillId="0" borderId="0" xfId="0" applyFont="1" applyAlignment="1" applyProtection="1">
      <alignment vertical="center" wrapText="1"/>
    </xf>
    <xf numFmtId="0" fontId="1" fillId="0" borderId="1" xfId="0" applyFont="1" applyBorder="1" applyAlignment="1" applyProtection="1">
      <alignment horizontal="right" vertical="center" wrapText="1"/>
    </xf>
    <xf numFmtId="0" fontId="8" fillId="0" borderId="8" xfId="0" applyFont="1" applyBorder="1" applyAlignment="1" applyProtection="1">
      <alignment horizontal="center" vertical="center" wrapText="1"/>
    </xf>
    <xf numFmtId="0" fontId="1" fillId="0" borderId="2" xfId="0" applyFont="1" applyBorder="1" applyAlignment="1">
      <alignment vertical="center"/>
    </xf>
    <xf numFmtId="177" fontId="1" fillId="0" borderId="0" xfId="0" applyNumberFormat="1" applyFont="1" applyAlignment="1">
      <alignment horizontal="center" vertical="center"/>
    </xf>
    <xf numFmtId="182" fontId="1" fillId="0" borderId="0" xfId="0" applyNumberFormat="1" applyFont="1" applyAlignment="1">
      <alignment vertical="center"/>
    </xf>
    <xf numFmtId="177" fontId="0" fillId="0" borderId="0" xfId="0" applyNumberFormat="1" applyFont="1" applyAlignment="1">
      <alignment horizontal="right" vertical="center"/>
    </xf>
    <xf numFmtId="0" fontId="1" fillId="0" borderId="2" xfId="0" applyFont="1" applyBorder="1" applyAlignment="1" applyProtection="1">
      <alignment horizontal="centerContinuous" vertical="center" wrapText="1"/>
    </xf>
    <xf numFmtId="0" fontId="0" fillId="0" borderId="2" xfId="0" applyFont="1" applyBorder="1" applyAlignment="1" applyProtection="1">
      <alignment horizontal="center" vertical="center" wrapText="1"/>
    </xf>
    <xf numFmtId="0" fontId="1" fillId="0" borderId="2" xfId="0" applyFont="1" applyBorder="1" applyAlignment="1" applyProtection="1">
      <alignment horizontal="left" vertical="center"/>
    </xf>
    <xf numFmtId="0" fontId="9" fillId="0" borderId="2" xfId="0" applyFont="1" applyBorder="1" applyAlignment="1" applyProtection="1">
      <alignment horizontal="center" vertical="center" wrapText="1"/>
    </xf>
    <xf numFmtId="4" fontId="1" fillId="0" borderId="2" xfId="0" applyNumberFormat="1" applyFont="1" applyBorder="1" applyAlignment="1" applyProtection="1">
      <alignment horizontal="right" vertical="center" wrapText="1"/>
    </xf>
    <xf numFmtId="183" fontId="1" fillId="0" borderId="2" xfId="0" applyNumberFormat="1" applyFont="1" applyBorder="1" applyAlignment="1" applyProtection="1">
      <alignment horizontal="right" vertical="center" wrapText="1"/>
    </xf>
    <xf numFmtId="0" fontId="12" fillId="0" borderId="2" xfId="0" applyFont="1" applyBorder="1" applyAlignment="1" applyProtection="1">
      <alignment horizontal="left" vertical="center"/>
    </xf>
    <xf numFmtId="177" fontId="1" fillId="0" borderId="2" xfId="0" applyNumberFormat="1" applyFont="1" applyBorder="1" applyAlignment="1">
      <alignment horizontal="left" vertical="center"/>
    </xf>
    <xf numFmtId="177" fontId="0" fillId="0" borderId="2" xfId="0" applyNumberFormat="1" applyBorder="1" applyAlignment="1">
      <alignment horizontal="left" vertical="center" wrapText="1"/>
    </xf>
    <xf numFmtId="177" fontId="1" fillId="0" borderId="2" xfId="0" applyNumberFormat="1" applyFont="1" applyBorder="1" applyAlignment="1">
      <alignment horizontal="center"/>
    </xf>
    <xf numFmtId="0" fontId="0" fillId="0" borderId="2" xfId="0" applyFont="1" applyBorder="1" applyAlignment="1">
      <alignment vertical="center"/>
    </xf>
    <xf numFmtId="177" fontId="1" fillId="0" borderId="2" xfId="0" applyNumberFormat="1" applyFont="1" applyBorder="1" applyAlignment="1">
      <alignment vertical="center"/>
    </xf>
    <xf numFmtId="177" fontId="9" fillId="0" borderId="2" xfId="0" applyNumberFormat="1" applyFont="1" applyBorder="1" applyAlignment="1">
      <alignment horizontal="center" vertical="center"/>
    </xf>
    <xf numFmtId="177" fontId="12" fillId="0" borderId="2" xfId="0" applyNumberFormat="1" applyFont="1" applyBorder="1" applyAlignment="1">
      <alignment horizontal="center" vertical="center"/>
    </xf>
    <xf numFmtId="0" fontId="8" fillId="0" borderId="0" xfId="0" applyFont="1" applyAlignment="1">
      <alignment vertical="center"/>
    </xf>
    <xf numFmtId="0" fontId="2"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0" fillId="0" borderId="1" xfId="0" applyBorder="1" applyAlignment="1">
      <alignment horizontal="right" vertical="center" wrapText="1"/>
    </xf>
    <xf numFmtId="0" fontId="1" fillId="0" borderId="1" xfId="0" applyFont="1" applyBorder="1" applyAlignment="1">
      <alignment horizontal="right"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12" fillId="0" borderId="2" xfId="0" applyFont="1" applyBorder="1" applyAlignment="1">
      <alignment horizontal="left" vertical="center" wrapText="1"/>
    </xf>
    <xf numFmtId="0" fontId="9" fillId="0" borderId="2" xfId="0" applyFont="1" applyBorder="1" applyAlignment="1">
      <alignment horizontal="left" vertical="center" wrapText="1"/>
    </xf>
    <xf numFmtId="0" fontId="12" fillId="0" borderId="2" xfId="0" applyFont="1" applyBorder="1" applyAlignment="1">
      <alignment vertical="center"/>
    </xf>
    <xf numFmtId="0" fontId="0" fillId="0" borderId="2" xfId="0" applyBorder="1" applyAlignment="1">
      <alignment vertical="center" wrapText="1"/>
    </xf>
    <xf numFmtId="177" fontId="0" fillId="0" borderId="0" xfId="0" applyNumberFormat="1" applyFont="1" applyAlignment="1">
      <alignment horizontal="center" vertical="center"/>
    </xf>
    <xf numFmtId="177" fontId="8" fillId="0" borderId="2" xfId="0" applyNumberFormat="1" applyFont="1" applyBorder="1" applyAlignment="1" applyProtection="1">
      <alignment horizontal="center" vertical="center"/>
    </xf>
    <xf numFmtId="177" fontId="8" fillId="0" borderId="2" xfId="0" applyNumberFormat="1" applyFont="1" applyBorder="1" applyAlignment="1">
      <alignment horizontal="center" vertical="center" wrapText="1"/>
    </xf>
    <xf numFmtId="177" fontId="9" fillId="0" borderId="2" xfId="0" applyNumberFormat="1" applyFont="1" applyBorder="1" applyAlignment="1" applyProtection="1">
      <alignment horizontal="center" vertical="center"/>
    </xf>
    <xf numFmtId="0" fontId="1" fillId="2" borderId="2" xfId="12" applyFont="1" applyFill="1" applyBorder="1" applyAlignment="1">
      <alignment vertical="center"/>
    </xf>
    <xf numFmtId="0" fontId="0" fillId="2" borderId="2" xfId="12" applyFont="1" applyFill="1" applyBorder="1" applyAlignment="1">
      <alignment vertical="center"/>
    </xf>
    <xf numFmtId="177" fontId="0" fillId="0" borderId="2" xfId="0" applyNumberFormat="1" applyFont="1" applyBorder="1" applyAlignment="1" applyProtection="1">
      <alignment horizontal="left" vertical="center" wrapText="1"/>
    </xf>
    <xf numFmtId="177" fontId="1" fillId="0" borderId="2" xfId="0" applyNumberFormat="1" applyFont="1" applyBorder="1" applyAlignment="1" applyProtection="1">
      <alignment horizontal="left" vertical="center" wrapText="1"/>
    </xf>
    <xf numFmtId="176" fontId="12" fillId="0" borderId="2" xfId="0" applyNumberFormat="1" applyFont="1" applyBorder="1" applyAlignment="1">
      <alignment horizontal="center" vertical="center"/>
    </xf>
    <xf numFmtId="177" fontId="12" fillId="0" borderId="2" xfId="0" applyNumberFormat="1" applyFont="1" applyBorder="1" applyAlignment="1" applyProtection="1">
      <alignment vertical="center"/>
    </xf>
    <xf numFmtId="177" fontId="1" fillId="0" borderId="2" xfId="0" applyNumberFormat="1" applyFont="1" applyBorder="1" applyAlignment="1">
      <alignment horizontal="right" vertical="center" wrapText="1"/>
    </xf>
    <xf numFmtId="177" fontId="1" fillId="0" borderId="2" xfId="0" applyNumberFormat="1" applyFont="1" applyBorder="1" applyAlignment="1" applyProtection="1">
      <alignment vertical="center" wrapText="1"/>
    </xf>
    <xf numFmtId="177" fontId="12" fillId="0" borderId="2" xfId="0" applyNumberFormat="1" applyFont="1" applyBorder="1" applyAlignment="1" applyProtection="1">
      <alignment horizontal="left" vertical="center" wrapText="1"/>
    </xf>
    <xf numFmtId="0" fontId="32" fillId="0" borderId="0" xfId="0" applyFont="1" applyAlignment="1">
      <alignment horizontal="left" vertical="center" wrapText="1"/>
    </xf>
    <xf numFmtId="0" fontId="32" fillId="0" borderId="0" xfId="0" applyFont="1" applyAlignment="1">
      <alignment horizontal="center" vertical="center" wrapText="1"/>
    </xf>
    <xf numFmtId="0" fontId="1" fillId="0" borderId="1" xfId="0" applyFont="1" applyBorder="1" applyAlignment="1">
      <alignment vertical="center" wrapText="1"/>
    </xf>
    <xf numFmtId="0" fontId="9" fillId="0" borderId="2" xfId="0" applyFont="1" applyBorder="1" applyAlignment="1">
      <alignment horizontal="center" vertical="center"/>
    </xf>
    <xf numFmtId="0" fontId="12" fillId="0" borderId="2" xfId="0" applyFont="1" applyBorder="1" applyAlignment="1">
      <alignment horizontal="center" vertical="center"/>
    </xf>
    <xf numFmtId="0" fontId="28" fillId="0" borderId="0" xfId="0" applyFont="1" applyAlignment="1">
      <alignment vertical="center"/>
    </xf>
    <xf numFmtId="177" fontId="1" fillId="0" borderId="2" xfId="36" applyNumberFormat="1" applyFont="1" applyFill="1" applyBorder="1" applyAlignment="1">
      <alignment horizontal="left" vertical="center"/>
    </xf>
    <xf numFmtId="177" fontId="1" fillId="0" borderId="2" xfId="54" applyNumberFormat="1" applyFont="1" applyBorder="1" applyAlignment="1">
      <alignment vertical="center"/>
    </xf>
    <xf numFmtId="177" fontId="9" fillId="0" borderId="2" xfId="54" applyNumberFormat="1" applyFont="1" applyBorder="1" applyAlignment="1">
      <alignment horizontal="center" vertical="center"/>
    </xf>
    <xf numFmtId="177" fontId="0" fillId="0" borderId="2" xfId="54" applyNumberFormat="1" applyBorder="1" applyAlignment="1">
      <alignment horizontal="left" vertical="center"/>
    </xf>
    <xf numFmtId="0" fontId="33" fillId="0" borderId="0" xfId="0" applyFont="1" applyAlignment="1">
      <alignment horizontal="left" vertical="center" wrapText="1"/>
    </xf>
    <xf numFmtId="0" fontId="0" fillId="0" borderId="1" xfId="0" applyBorder="1" applyAlignment="1">
      <alignment vertical="center" wrapText="1"/>
    </xf>
    <xf numFmtId="177" fontId="1" fillId="0" borderId="2" xfId="54" applyNumberFormat="1" applyFont="1" applyBorder="1" applyAlignment="1" applyProtection="1">
      <alignment horizontal="center" vertical="center"/>
    </xf>
    <xf numFmtId="176" fontId="2" fillId="0" borderId="0" xfId="0" applyNumberFormat="1" applyFont="1" applyAlignment="1">
      <alignment vertical="center"/>
    </xf>
    <xf numFmtId="0" fontId="12" fillId="0" borderId="2" xfId="0" applyFont="1" applyBorder="1" applyAlignment="1">
      <alignment horizontal="left" vertical="center"/>
    </xf>
    <xf numFmtId="176" fontId="1" fillId="0" borderId="2" xfId="47" applyNumberFormat="1" applyFont="1" applyFill="1" applyBorder="1" applyAlignment="1">
      <alignment horizontal="center" vertical="center"/>
    </xf>
    <xf numFmtId="176" fontId="1" fillId="0" borderId="2" xfId="48" applyNumberFormat="1" applyFont="1" applyFill="1" applyBorder="1" applyAlignment="1">
      <alignment horizontal="center" vertical="center" wrapText="1"/>
    </xf>
    <xf numFmtId="0" fontId="2" fillId="0" borderId="0" xfId="0" applyFont="1" applyAlignment="1">
      <alignment vertical="center" wrapText="1"/>
    </xf>
    <xf numFmtId="10" fontId="1" fillId="0" borderId="0" xfId="0" applyNumberFormat="1" applyFont="1" applyAlignment="1">
      <alignment vertical="center" wrapText="1"/>
    </xf>
    <xf numFmtId="0" fontId="5" fillId="0" borderId="0" xfId="0" applyFont="1" applyAlignment="1">
      <alignment vertical="center" wrapText="1"/>
    </xf>
    <xf numFmtId="0" fontId="2" fillId="0" borderId="0" xfId="0" applyFont="1" applyAlignment="1">
      <alignment horizontal="center" vertical="center" wrapText="1"/>
    </xf>
    <xf numFmtId="10" fontId="2" fillId="0" borderId="0" xfId="0" applyNumberFormat="1" applyFont="1" applyAlignment="1">
      <alignment vertical="center" wrapText="1"/>
    </xf>
    <xf numFmtId="176" fontId="23" fillId="0" borderId="2" xfId="48" applyNumberFormat="1" applyFont="1" applyFill="1" applyBorder="1" applyAlignment="1">
      <alignment horizontal="center" vertical="center" wrapText="1"/>
    </xf>
    <xf numFmtId="176" fontId="1" fillId="0" borderId="0" xfId="0" applyNumberFormat="1" applyFont="1" applyAlignment="1">
      <alignment vertical="center" wrapText="1"/>
    </xf>
    <xf numFmtId="0" fontId="9" fillId="0" borderId="16" xfId="40" applyFont="1" applyFill="1" applyBorder="1" applyAlignment="1">
      <alignment horizontal="center" vertical="center"/>
    </xf>
    <xf numFmtId="177" fontId="1" fillId="0" borderId="0" xfId="0" applyNumberFormat="1" applyFont="1" applyAlignment="1">
      <alignment vertical="center"/>
    </xf>
    <xf numFmtId="0" fontId="0" fillId="0" borderId="0" xfId="0" applyFont="1" applyAlignment="1">
      <alignment vertical="center"/>
    </xf>
    <xf numFmtId="0" fontId="28" fillId="0" borderId="0" xfId="0" applyFont="1" applyAlignment="1">
      <alignment vertical="center" wrapText="1"/>
    </xf>
    <xf numFmtId="0" fontId="0" fillId="0" borderId="0" xfId="0" applyFont="1" applyAlignment="1">
      <alignment horizontal="right" vertical="center" wrapText="1"/>
    </xf>
    <xf numFmtId="4" fontId="0" fillId="0" borderId="0" xfId="0" applyNumberFormat="1"/>
    <xf numFmtId="184" fontId="1" fillId="0" borderId="0" xfId="0" applyNumberFormat="1" applyFont="1" applyAlignment="1">
      <alignment vertical="center" wrapText="1"/>
    </xf>
    <xf numFmtId="0" fontId="1" fillId="0" borderId="1" xfId="0" applyFont="1" applyBorder="1" applyAlignment="1" applyProtection="1">
      <alignment horizontal="right" vertical="center"/>
    </xf>
    <xf numFmtId="0" fontId="0" fillId="0" borderId="3"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1" fillId="0" borderId="0" xfId="0" applyFont="1" applyAlignment="1" applyProtection="1">
      <alignment horizontal="left" vertical="center"/>
    </xf>
    <xf numFmtId="185" fontId="1" fillId="0" borderId="0" xfId="0" applyNumberFormat="1" applyFont="1" applyAlignment="1" applyProtection="1">
      <alignment vertical="center"/>
    </xf>
    <xf numFmtId="0" fontId="2" fillId="0" borderId="0" xfId="0" applyFont="1"/>
    <xf numFmtId="0" fontId="7" fillId="0" borderId="0" xfId="0" applyFont="1"/>
    <xf numFmtId="0" fontId="4" fillId="0" borderId="0" xfId="0" applyFont="1"/>
    <xf numFmtId="0" fontId="1" fillId="0" borderId="0" xfId="0" applyFont="1" applyAlignment="1">
      <alignment horizontal="center"/>
    </xf>
    <xf numFmtId="1" fontId="1" fillId="0" borderId="2" xfId="12" applyNumberFormat="1" applyFont="1" applyBorder="1" applyAlignment="1">
      <alignment horizontal="center" vertical="center" wrapText="1"/>
    </xf>
    <xf numFmtId="3" fontId="0" fillId="0" borderId="2" xfId="12" applyNumberFormat="1" applyFont="1" applyBorder="1" applyAlignment="1">
      <alignment horizontal="left" vertical="center" wrapText="1" indent="1"/>
    </xf>
    <xf numFmtId="3" fontId="1" fillId="0" borderId="2" xfId="12" applyNumberFormat="1" applyFont="1" applyBorder="1" applyAlignment="1">
      <alignment horizontal="left" vertical="center" wrapText="1" indent="1"/>
    </xf>
    <xf numFmtId="3" fontId="0" fillId="0" borderId="2" xfId="12" applyNumberFormat="1" applyFont="1" applyBorder="1" applyAlignment="1">
      <alignment horizontal="left" vertical="center" wrapText="1" indent="2"/>
    </xf>
    <xf numFmtId="0" fontId="0" fillId="0" borderId="2" xfId="12" applyFont="1" applyBorder="1" applyAlignment="1">
      <alignment horizontal="left" vertical="center" wrapText="1" indent="2"/>
    </xf>
    <xf numFmtId="0" fontId="0" fillId="0" borderId="2" xfId="12" applyFont="1" applyBorder="1" applyAlignment="1">
      <alignment horizontal="left" vertical="center" wrapText="1" indent="2"/>
    </xf>
    <xf numFmtId="3" fontId="0" fillId="0" borderId="2" xfId="12" applyNumberFormat="1" applyFont="1" applyBorder="1" applyAlignment="1">
      <alignment horizontal="left" vertical="center" wrapText="1"/>
    </xf>
    <xf numFmtId="0" fontId="0" fillId="0" borderId="2" xfId="12" applyFont="1" applyBorder="1" applyAlignment="1">
      <alignment horizontal="left" vertical="center" wrapText="1" indent="1"/>
    </xf>
    <xf numFmtId="1" fontId="12" fillId="0" borderId="2" xfId="12" applyNumberFormat="1" applyFont="1" applyBorder="1" applyAlignment="1">
      <alignment horizontal="center" vertical="center" wrapText="1"/>
    </xf>
    <xf numFmtId="1" fontId="0" fillId="0" borderId="2" xfId="12" applyNumberFormat="1" applyFont="1" applyBorder="1" applyAlignment="1">
      <alignment horizontal="center" vertical="center" wrapText="1"/>
    </xf>
    <xf numFmtId="0" fontId="28" fillId="0" borderId="0" xfId="0" applyFont="1"/>
    <xf numFmtId="0" fontId="28" fillId="0" borderId="0" xfId="0" applyFont="1" applyAlignment="1">
      <alignment horizontal="center"/>
    </xf>
    <xf numFmtId="0" fontId="5" fillId="0" borderId="0" xfId="0" applyFont="1"/>
    <xf numFmtId="0" fontId="0" fillId="0" borderId="0" xfId="0" applyAlignment="1">
      <alignment horizontal="right" vertical="center"/>
    </xf>
    <xf numFmtId="0" fontId="5" fillId="0" borderId="2" xfId="0" applyFont="1" applyBorder="1" applyAlignment="1">
      <alignment horizontal="center" vertical="center"/>
    </xf>
    <xf numFmtId="177" fontId="2" fillId="0" borderId="2" xfId="0" applyNumberFormat="1" applyFont="1" applyBorder="1" applyAlignment="1">
      <alignment horizontal="left" vertical="center"/>
    </xf>
    <xf numFmtId="177" fontId="16" fillId="0" borderId="2" xfId="0" applyNumberFormat="1" applyFont="1" applyBorder="1" applyAlignment="1">
      <alignment horizontal="center" vertical="center"/>
    </xf>
    <xf numFmtId="177" fontId="34" fillId="0" borderId="2" xfId="0" applyNumberFormat="1" applyFont="1" applyBorder="1" applyAlignment="1">
      <alignment horizontal="center" vertical="center"/>
    </xf>
    <xf numFmtId="177" fontId="2" fillId="0" borderId="2" xfId="12" applyNumberFormat="1" applyFont="1" applyBorder="1" applyAlignment="1">
      <alignment horizontal="left" vertical="center"/>
    </xf>
    <xf numFmtId="177" fontId="28" fillId="0" borderId="2" xfId="12" applyNumberFormat="1" applyFont="1" applyBorder="1" applyAlignment="1">
      <alignment vertical="center"/>
    </xf>
    <xf numFmtId="176" fontId="2" fillId="0" borderId="2" xfId="0" applyNumberFormat="1" applyFont="1" applyBorder="1" applyAlignment="1">
      <alignment horizontal="center" vertical="center"/>
    </xf>
    <xf numFmtId="177" fontId="2" fillId="0" borderId="2" xfId="0" applyNumberFormat="1" applyFont="1" applyBorder="1" applyAlignment="1">
      <alignment horizontal="center" vertical="center"/>
    </xf>
    <xf numFmtId="177" fontId="16" fillId="0" borderId="2" xfId="12" applyNumberFormat="1" applyFont="1" applyBorder="1" applyAlignment="1">
      <alignment horizontal="center" vertical="center"/>
    </xf>
    <xf numFmtId="177" fontId="2" fillId="0" borderId="2" xfId="12" applyNumberFormat="1" applyFont="1" applyBorder="1" applyAlignment="1">
      <alignment vertical="center"/>
    </xf>
    <xf numFmtId="0" fontId="2" fillId="0" borderId="2" xfId="12" applyFont="1" applyBorder="1" applyAlignment="1">
      <alignment horizontal="left" vertical="center" wrapText="1"/>
    </xf>
    <xf numFmtId="0" fontId="2" fillId="0" borderId="2" xfId="12" applyFont="1" applyBorder="1" applyAlignment="1">
      <alignment vertical="center" wrapText="1"/>
    </xf>
    <xf numFmtId="0" fontId="28" fillId="0" borderId="2" xfId="12" applyFont="1" applyBorder="1" applyAlignment="1">
      <alignment horizontal="left" vertical="center" wrapText="1"/>
    </xf>
    <xf numFmtId="177" fontId="2" fillId="0" borderId="2" xfId="12" applyNumberFormat="1" applyFont="1" applyBorder="1" applyAlignment="1">
      <alignment horizontal="center" vertical="center" wrapText="1"/>
    </xf>
    <xf numFmtId="177" fontId="34" fillId="0" borderId="2" xfId="12" applyNumberFormat="1" applyFont="1" applyBorder="1" applyAlignment="1">
      <alignment horizontal="center" vertical="center"/>
    </xf>
    <xf numFmtId="0" fontId="5" fillId="2" borderId="0" xfId="0" applyFont="1" applyFill="1" applyAlignment="1">
      <alignment vertical="center"/>
    </xf>
    <xf numFmtId="0" fontId="2" fillId="2" borderId="0" xfId="0" applyFont="1" applyFill="1"/>
    <xf numFmtId="0" fontId="2" fillId="2" borderId="0" xfId="0" applyFont="1" applyFill="1" applyAlignment="1">
      <alignment horizontal="center"/>
    </xf>
    <xf numFmtId="0" fontId="6" fillId="2" borderId="0" xfId="0" applyFont="1" applyFill="1" applyAlignment="1">
      <alignment horizontal="center"/>
    </xf>
    <xf numFmtId="0" fontId="7" fillId="2" borderId="0" xfId="0" applyFont="1" applyFill="1" applyAlignment="1">
      <alignment horizontal="center"/>
    </xf>
    <xf numFmtId="0" fontId="1" fillId="2" borderId="0" xfId="0" applyFont="1" applyFill="1" applyAlignment="1">
      <alignment vertical="center"/>
    </xf>
    <xf numFmtId="0" fontId="0" fillId="2" borderId="0" xfId="0" applyFont="1" applyFill="1" applyAlignment="1">
      <alignment horizontal="center" vertical="center"/>
    </xf>
    <xf numFmtId="0" fontId="28" fillId="0" borderId="0" xfId="0" applyFont="1" applyAlignment="1">
      <alignment wrapText="1"/>
    </xf>
    <xf numFmtId="0" fontId="0" fillId="0" borderId="0" xfId="0" applyAlignment="1">
      <alignment vertical="center" wrapText="1"/>
    </xf>
    <xf numFmtId="0" fontId="0" fillId="0" borderId="0" xfId="0" applyAlignment="1">
      <alignment horizontal="center" wrapText="1"/>
    </xf>
    <xf numFmtId="0" fontId="0" fillId="0" borderId="0" xfId="0" applyAlignment="1">
      <alignment wrapText="1"/>
    </xf>
    <xf numFmtId="0" fontId="5" fillId="2" borderId="0" xfId="0" applyFont="1" applyFill="1" applyAlignment="1">
      <alignment vertical="center" wrapText="1"/>
    </xf>
    <xf numFmtId="0" fontId="2" fillId="2" borderId="0" xfId="0" applyFont="1" applyFill="1" applyAlignment="1">
      <alignment wrapText="1"/>
    </xf>
    <xf numFmtId="0" fontId="6" fillId="2" borderId="0" xfId="0" applyFont="1" applyFill="1" applyAlignment="1">
      <alignment horizontal="center" vertical="center" wrapText="1"/>
    </xf>
    <xf numFmtId="0" fontId="7" fillId="2" borderId="0" xfId="0" applyFont="1" applyFill="1" applyAlignment="1">
      <alignment horizontal="center" vertical="center" wrapText="1"/>
    </xf>
    <xf numFmtId="0" fontId="1" fillId="0" borderId="0" xfId="0" applyFont="1" applyAlignment="1">
      <alignment wrapText="1"/>
    </xf>
    <xf numFmtId="0" fontId="1" fillId="2" borderId="0" xfId="0" applyFont="1" applyFill="1" applyAlignment="1">
      <alignment vertical="center" wrapText="1"/>
    </xf>
    <xf numFmtId="0" fontId="0" fillId="2" borderId="0" xfId="0" applyFont="1" applyFill="1" applyAlignment="1">
      <alignment horizontal="center" vertical="center" wrapText="1"/>
    </xf>
    <xf numFmtId="0" fontId="1" fillId="0" borderId="0" xfId="0" applyFont="1" applyAlignment="1">
      <alignment horizontal="center" wrapText="1"/>
    </xf>
    <xf numFmtId="177" fontId="1" fillId="0" borderId="2" xfId="0" applyNumberFormat="1" applyFont="1" applyBorder="1" applyAlignment="1">
      <alignment horizontal="left" vertical="center" wrapText="1"/>
    </xf>
    <xf numFmtId="177" fontId="9" fillId="0" borderId="2" xfId="0" applyNumberFormat="1" applyFont="1" applyBorder="1" applyAlignment="1">
      <alignment horizontal="left" vertical="center" wrapText="1"/>
    </xf>
    <xf numFmtId="177" fontId="1" fillId="0" borderId="2" xfId="12" applyNumberFormat="1" applyFont="1" applyBorder="1" applyAlignment="1">
      <alignment horizontal="left" vertical="center" wrapText="1"/>
    </xf>
    <xf numFmtId="177" fontId="0" fillId="0" borderId="2" xfId="12" applyNumberFormat="1" applyFont="1" applyBorder="1" applyAlignment="1">
      <alignment vertical="center" wrapText="1"/>
    </xf>
    <xf numFmtId="177" fontId="12" fillId="0" borderId="2" xfId="0" applyNumberFormat="1" applyFont="1" applyBorder="1" applyAlignment="1">
      <alignment horizontal="left" vertical="center" wrapText="1"/>
    </xf>
    <xf numFmtId="177" fontId="1" fillId="0" borderId="2" xfId="12" applyNumberFormat="1" applyFont="1" applyBorder="1" applyAlignment="1">
      <alignment vertical="center" wrapText="1"/>
    </xf>
    <xf numFmtId="0" fontId="0" fillId="3" borderId="0" xfId="0" applyFill="1" applyAlignment="1" applyProtection="1">
      <alignment vertical="center"/>
    </xf>
    <xf numFmtId="0" fontId="22" fillId="3" borderId="0" xfId="0" applyFont="1" applyFill="1" applyAlignment="1" applyProtection="1">
      <alignment horizontal="center" vertical="center"/>
    </xf>
    <xf numFmtId="0" fontId="22" fillId="3" borderId="0" xfId="0" applyFont="1" applyFill="1" applyAlignment="1" applyProtection="1">
      <alignment vertical="center"/>
    </xf>
    <xf numFmtId="0" fontId="0" fillId="3" borderId="0" xfId="0" applyFill="1" applyAlignment="1" applyProtection="1">
      <alignment horizontal="right" vertical="center"/>
    </xf>
    <xf numFmtId="0" fontId="8" fillId="0" borderId="2" xfId="44" applyFont="1" applyFill="1" applyBorder="1" applyAlignment="1">
      <alignment horizontal="center" vertical="center" wrapText="1"/>
    </xf>
    <xf numFmtId="0" fontId="12" fillId="0" borderId="2" xfId="44" applyFont="1" applyFill="1" applyBorder="1" applyAlignment="1">
      <alignment horizontal="center" vertical="center" wrapText="1"/>
    </xf>
    <xf numFmtId="176" fontId="1" fillId="0" borderId="2" xfId="44" applyNumberFormat="1" applyFont="1" applyFill="1" applyBorder="1" applyAlignment="1">
      <alignment vertical="center"/>
    </xf>
    <xf numFmtId="0" fontId="35" fillId="0" borderId="2" xfId="44" applyFont="1" applyFill="1" applyBorder="1" applyAlignment="1">
      <alignment horizontal="left" vertical="center" wrapText="1"/>
    </xf>
    <xf numFmtId="0" fontId="1" fillId="0" borderId="2" xfId="44" applyFont="1" applyFill="1" applyBorder="1" applyAlignment="1">
      <alignment horizontal="left" vertical="center" wrapText="1"/>
    </xf>
    <xf numFmtId="176" fontId="1" fillId="0" borderId="2" xfId="44" applyNumberFormat="1" applyFont="1" applyFill="1" applyBorder="1" applyAlignment="1">
      <alignment vertical="center" wrapText="1"/>
    </xf>
    <xf numFmtId="0" fontId="12" fillId="0" borderId="2" xfId="0" applyFont="1" applyBorder="1" applyAlignment="1" applyProtection="1">
      <alignment horizontal="center" vertical="center" wrapText="1"/>
    </xf>
    <xf numFmtId="176" fontId="1" fillId="0" borderId="2" xfId="0" applyNumberFormat="1" applyFont="1" applyBorder="1" applyAlignment="1" applyProtection="1">
      <alignment vertical="center" wrapText="1"/>
    </xf>
    <xf numFmtId="0" fontId="35" fillId="0" borderId="2" xfId="0" applyFont="1" applyBorder="1" applyAlignment="1" applyProtection="1">
      <alignment horizontal="left" vertical="center" wrapText="1"/>
    </xf>
    <xf numFmtId="0" fontId="1" fillId="0" borderId="0" xfId="0" applyFont="1" applyAlignment="1" applyProtection="1">
      <alignment horizontal="justify" vertical="center"/>
    </xf>
    <xf numFmtId="0" fontId="36" fillId="0" borderId="0" xfId="0" applyFont="1" applyAlignment="1">
      <alignment horizontal="center" vertical="center"/>
    </xf>
    <xf numFmtId="49" fontId="4" fillId="0" borderId="2" xfId="0" applyNumberFormat="1" applyFont="1" applyBorder="1" applyAlignment="1" applyProtection="1">
      <alignment horizontal="left" vertical="center" wrapText="1"/>
    </xf>
    <xf numFmtId="49" fontId="18" fillId="0" borderId="2" xfId="51" applyNumberFormat="1" applyFont="1" applyBorder="1" applyAlignment="1">
      <alignment horizontal="left" vertical="center" wrapText="1"/>
    </xf>
    <xf numFmtId="177" fontId="2" fillId="0" borderId="0" xfId="0" applyNumberFormat="1" applyFont="1" applyAlignment="1">
      <alignment horizontal="center" vertical="center"/>
    </xf>
    <xf numFmtId="177" fontId="1" fillId="0" borderId="0" xfId="0" applyNumberFormat="1" applyFont="1" applyAlignment="1">
      <alignment horizontal="right" vertical="center"/>
    </xf>
    <xf numFmtId="177" fontId="8" fillId="0" borderId="2" xfId="0" applyNumberFormat="1" applyFont="1" applyBorder="1" applyAlignment="1">
      <alignment horizontal="center" vertical="center"/>
    </xf>
    <xf numFmtId="0" fontId="0" fillId="0" borderId="2" xfId="0" applyFont="1" applyBorder="1" applyAlignment="1">
      <alignment horizontal="left" vertical="center" wrapText="1"/>
    </xf>
    <xf numFmtId="0" fontId="7" fillId="2" borderId="0" xfId="0" applyFont="1" applyFill="1"/>
    <xf numFmtId="0" fontId="2" fillId="3" borderId="0" xfId="0" applyFont="1" applyFill="1"/>
    <xf numFmtId="0" fontId="1" fillId="3" borderId="0" xfId="0" applyFont="1" applyFill="1" applyAlignment="1">
      <alignment horizontal="center"/>
    </xf>
    <xf numFmtId="0" fontId="5" fillId="3" borderId="0" xfId="0" applyFont="1" applyFill="1" applyAlignment="1">
      <alignment vertical="center"/>
    </xf>
    <xf numFmtId="0" fontId="6" fillId="3" borderId="0" xfId="0" applyFont="1" applyFill="1" applyAlignment="1">
      <alignment horizontal="center"/>
    </xf>
    <xf numFmtId="0" fontId="9" fillId="0" borderId="2" xfId="0" applyFont="1" applyBorder="1" applyAlignment="1">
      <alignment vertical="center" wrapText="1"/>
    </xf>
    <xf numFmtId="0" fontId="1" fillId="0" borderId="2" xfId="0" applyFont="1" applyBorder="1"/>
    <xf numFmtId="0" fontId="12" fillId="0" borderId="2" xfId="0" applyFont="1" applyBorder="1" applyAlignment="1">
      <alignment horizontal="center" vertical="center" wrapText="1"/>
    </xf>
    <xf numFmtId="0" fontId="1" fillId="0" borderId="2" xfId="0" applyFont="1" applyBorder="1" applyAlignment="1">
      <alignment horizontal="center" vertical="center"/>
    </xf>
    <xf numFmtId="176" fontId="1" fillId="0" borderId="0" xfId="0" applyNumberFormat="1" applyFont="1" applyAlignment="1">
      <alignment horizontal="center"/>
    </xf>
    <xf numFmtId="176" fontId="2" fillId="0" borderId="0" xfId="0" applyNumberFormat="1" applyFont="1" applyAlignment="1">
      <alignment horizontal="center"/>
    </xf>
    <xf numFmtId="0" fontId="1" fillId="2" borderId="1" xfId="0" applyFont="1" applyFill="1" applyBorder="1" applyAlignment="1">
      <alignment horizontal="center"/>
    </xf>
    <xf numFmtId="176" fontId="1" fillId="2" borderId="1" xfId="0" applyNumberFormat="1" applyFont="1" applyFill="1" applyBorder="1" applyAlignment="1">
      <alignment horizontal="right"/>
    </xf>
    <xf numFmtId="0" fontId="8" fillId="2" borderId="2" xfId="0" applyFont="1" applyFill="1" applyBorder="1" applyAlignment="1">
      <alignment horizontal="center" vertical="center"/>
    </xf>
    <xf numFmtId="176" fontId="8" fillId="3" borderId="2" xfId="0" applyNumberFormat="1" applyFont="1" applyFill="1" applyBorder="1" applyAlignment="1">
      <alignment horizontal="center" vertical="center"/>
    </xf>
    <xf numFmtId="0" fontId="9" fillId="2" borderId="2" xfId="0" applyFont="1" applyFill="1" applyBorder="1" applyAlignment="1">
      <alignment horizontal="center" vertical="center"/>
    </xf>
    <xf numFmtId="176" fontId="12" fillId="3" borderId="2" xfId="0" applyNumberFormat="1" applyFont="1" applyFill="1" applyBorder="1" applyAlignment="1">
      <alignment horizontal="center" vertical="center"/>
    </xf>
    <xf numFmtId="0" fontId="1" fillId="2" borderId="2" xfId="0" applyFont="1" applyFill="1" applyBorder="1" applyAlignment="1">
      <alignment horizontal="left" vertical="center"/>
    </xf>
    <xf numFmtId="177" fontId="1" fillId="3" borderId="2" xfId="12" applyNumberFormat="1" applyFont="1" applyFill="1" applyBorder="1" applyAlignment="1">
      <alignment horizontal="center" vertical="center"/>
    </xf>
    <xf numFmtId="177" fontId="1" fillId="2" borderId="2" xfId="0" applyNumberFormat="1" applyFont="1" applyFill="1" applyBorder="1" applyAlignment="1">
      <alignment horizontal="left" vertical="center"/>
    </xf>
    <xf numFmtId="0" fontId="9" fillId="2" borderId="2" xfId="0" applyFont="1" applyFill="1" applyBorder="1" applyAlignment="1">
      <alignment horizontal="center" vertical="center" wrapText="1"/>
    </xf>
    <xf numFmtId="177" fontId="12" fillId="3" borderId="2" xfId="0" applyNumberFormat="1" applyFont="1" applyFill="1" applyBorder="1" applyAlignment="1">
      <alignment horizontal="center" vertical="center" wrapText="1"/>
    </xf>
    <xf numFmtId="0" fontId="1" fillId="2" borderId="2" xfId="0" applyFont="1" applyFill="1" applyBorder="1" applyAlignment="1">
      <alignment horizontal="left" vertical="center" wrapText="1"/>
    </xf>
    <xf numFmtId="177" fontId="1" fillId="3" borderId="2" xfId="0" applyNumberFormat="1" applyFont="1" applyFill="1" applyBorder="1" applyAlignment="1">
      <alignment horizontal="center" vertical="center" wrapText="1"/>
    </xf>
    <xf numFmtId="0" fontId="0" fillId="0" borderId="0" xfId="0" applyFont="1"/>
    <xf numFmtId="177" fontId="1" fillId="2" borderId="2" xfId="0" applyNumberFormat="1" applyFont="1" applyFill="1" applyBorder="1" applyAlignment="1">
      <alignment vertical="center"/>
    </xf>
    <xf numFmtId="177" fontId="12" fillId="3" borderId="2" xfId="0" applyNumberFormat="1" applyFont="1" applyFill="1" applyBorder="1" applyAlignment="1">
      <alignment horizontal="center" vertical="center"/>
    </xf>
    <xf numFmtId="0" fontId="6" fillId="2" borderId="0" xfId="0" applyFont="1" applyFill="1"/>
    <xf numFmtId="0" fontId="0" fillId="2" borderId="0" xfId="0" applyFont="1" applyFill="1"/>
    <xf numFmtId="0" fontId="28" fillId="2" borderId="0" xfId="0" applyFont="1" applyFill="1"/>
    <xf numFmtId="0" fontId="5" fillId="2" borderId="0" xfId="0" applyFont="1" applyFill="1"/>
    <xf numFmtId="0" fontId="1" fillId="2" borderId="0" xfId="0" applyFont="1" applyFill="1"/>
    <xf numFmtId="0" fontId="1" fillId="2" borderId="0" xfId="0" applyFont="1" applyFill="1" applyAlignment="1">
      <alignment horizontal="center"/>
    </xf>
    <xf numFmtId="0" fontId="1" fillId="2" borderId="0" xfId="0" applyFont="1" applyFill="1" applyAlignment="1">
      <alignment horizontal="center" vertical="center"/>
    </xf>
    <xf numFmtId="0" fontId="0" fillId="2" borderId="0" xfId="0" applyFont="1" applyFill="1" applyAlignment="1">
      <alignment horizontal="right" vertical="center"/>
    </xf>
    <xf numFmtId="0" fontId="1" fillId="2" borderId="2" xfId="0" applyFont="1" applyFill="1" applyBorder="1" applyAlignment="1">
      <alignment horizontal="center" vertical="center"/>
    </xf>
    <xf numFmtId="0" fontId="1" fillId="2" borderId="2" xfId="0" applyFont="1" applyFill="1" applyBorder="1" applyAlignment="1">
      <alignment vertical="center"/>
    </xf>
    <xf numFmtId="0" fontId="9" fillId="2" borderId="2" xfId="0" applyFont="1" applyFill="1" applyBorder="1" applyAlignment="1">
      <alignment horizontal="left" vertical="center"/>
    </xf>
    <xf numFmtId="177" fontId="1" fillId="3" borderId="2" xfId="0" applyNumberFormat="1" applyFont="1" applyFill="1" applyBorder="1" applyAlignment="1">
      <alignment horizontal="center" vertical="center"/>
    </xf>
    <xf numFmtId="0" fontId="1" fillId="2" borderId="2" xfId="0" applyFont="1" applyFill="1" applyBorder="1" applyAlignment="1">
      <alignment vertical="center" wrapText="1"/>
    </xf>
    <xf numFmtId="0" fontId="9" fillId="2" borderId="2" xfId="0" applyFont="1" applyFill="1" applyBorder="1" applyAlignment="1">
      <alignment vertical="center" wrapText="1"/>
    </xf>
    <xf numFmtId="0" fontId="1" fillId="3" borderId="2" xfId="0" applyFont="1" applyFill="1" applyBorder="1" applyAlignment="1">
      <alignment horizontal="center" vertical="center" wrapText="1"/>
    </xf>
    <xf numFmtId="177" fontId="1" fillId="3" borderId="2" xfId="0" applyNumberFormat="1" applyFont="1" applyFill="1" applyBorder="1" applyAlignment="1">
      <alignment horizontal="center"/>
    </xf>
    <xf numFmtId="0" fontId="28" fillId="3" borderId="0" xfId="0" applyFont="1" applyFill="1"/>
    <xf numFmtId="0" fontId="1" fillId="3" borderId="2" xfId="0" applyFont="1" applyFill="1" applyBorder="1" applyAlignment="1">
      <alignment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三公经费表" xfId="49"/>
    <cellStyle name="常规_项目支出" xfId="50"/>
    <cellStyle name="常规 4 2 2" xfId="51"/>
    <cellStyle name="常规 4 4" xfId="52"/>
    <cellStyle name="常规_2016年省级国有资本经营支出预算表" xfId="53"/>
    <cellStyle name="常规 4 2" xfId="54"/>
    <cellStyle name="Normal 2 2" xfId="55"/>
    <cellStyle name="常规 3 2" xfId="56"/>
    <cellStyle name="常规 4" xfId="57"/>
    <cellStyle name="Normal" xfId="58"/>
    <cellStyle name="常规 5" xfId="59"/>
    <cellStyle name="常规_21湖北省2015年地方财政预算表（20150331报部）" xfId="60"/>
    <cellStyle name="常规 2 2" xfId="61"/>
    <cellStyle name="Normal 2" xfId="62"/>
    <cellStyle name="常规 3" xfId="63"/>
    <cellStyle name="常规 2"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1" Type="http://schemas.openxmlformats.org/officeDocument/2006/relationships/styles" Target="styles.xml"/><Relationship Id="rId50" Type="http://schemas.openxmlformats.org/officeDocument/2006/relationships/sharedStrings" Target="sharedStrings.xml"/><Relationship Id="rId5" Type="http://schemas.openxmlformats.org/officeDocument/2006/relationships/worksheet" Target="worksheets/sheet5.xml"/><Relationship Id="rId49" Type="http://schemas.openxmlformats.org/officeDocument/2006/relationships/theme" Target="theme/theme1.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等线"/>
        <a:ea typeface="Arial"/>
        <a:cs typeface="Arial"/>
      </a:majorFont>
      <a:minorFont>
        <a:latin typeface="等线"/>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39"/>
  <sheetViews>
    <sheetView showZeros="0" workbookViewId="0">
      <selection activeCell="H20" sqref="H20"/>
    </sheetView>
  </sheetViews>
  <sheetFormatPr defaultColWidth="9" defaultRowHeight="14.25" customHeight="1" outlineLevelCol="3"/>
  <cols>
    <col min="1" max="1" width="17.375" style="518" customWidth="1"/>
    <col min="2" max="2" width="50.75" style="518" customWidth="1"/>
    <col min="3" max="3" width="13.125" style="513" customWidth="1"/>
    <col min="4" max="257" width="9" style="518" customWidth="1"/>
  </cols>
  <sheetData>
    <row r="1" ht="19.5" customHeight="1" spans="1:3">
      <c r="A1" s="519" t="s">
        <v>0</v>
      </c>
      <c r="B1" s="444"/>
      <c r="C1" s="520"/>
    </row>
    <row r="2" s="516" customFormat="1" ht="26.25" spans="1:3">
      <c r="A2" s="446" t="s">
        <v>1</v>
      </c>
      <c r="B2" s="447"/>
      <c r="C2" s="521"/>
    </row>
    <row r="3" s="517" customFormat="1" ht="29.25" customHeight="1" spans="1:3">
      <c r="A3" s="522"/>
      <c r="B3" s="522"/>
      <c r="C3" s="523" t="s">
        <v>2</v>
      </c>
    </row>
    <row r="4" s="517" customFormat="1" ht="21.95" customHeight="1" spans="1:3">
      <c r="A4" s="524" t="s">
        <v>3</v>
      </c>
      <c r="B4" s="524" t="s">
        <v>4</v>
      </c>
      <c r="C4" s="502" t="s">
        <v>5</v>
      </c>
    </row>
    <row r="5" s="517" customFormat="1" ht="21.95" customHeight="1" spans="1:3">
      <c r="A5" s="525"/>
      <c r="B5" s="526" t="s">
        <v>6</v>
      </c>
      <c r="C5" s="515">
        <f>XFD6+XFD22</f>
        <v>0</v>
      </c>
    </row>
    <row r="6" s="517" customFormat="1" ht="21.95" customHeight="1" spans="1:3">
      <c r="A6" s="506">
        <v>101</v>
      </c>
      <c r="B6" s="525" t="s">
        <v>7</v>
      </c>
      <c r="C6" s="527">
        <f>SUM(XFD7:XFD21)</f>
        <v>0</v>
      </c>
    </row>
    <row r="7" s="517" customFormat="1" ht="21.95" customHeight="1" spans="1:3">
      <c r="A7" s="506">
        <v>10101</v>
      </c>
      <c r="B7" s="525" t="s">
        <v>8</v>
      </c>
      <c r="C7" s="527">
        <v>139255.63</v>
      </c>
    </row>
    <row r="8" s="517" customFormat="1" ht="21.95" customHeight="1" spans="1:3">
      <c r="A8" s="506">
        <v>10104</v>
      </c>
      <c r="B8" s="525" t="s">
        <v>9</v>
      </c>
      <c r="C8" s="527">
        <v>47707</v>
      </c>
    </row>
    <row r="9" s="517" customFormat="1" ht="21.95" customHeight="1" spans="1:3">
      <c r="A9" s="506">
        <v>10106</v>
      </c>
      <c r="B9" s="525" t="s">
        <v>10</v>
      </c>
      <c r="C9" s="527">
        <v>9712</v>
      </c>
    </row>
    <row r="10" s="517" customFormat="1" ht="21.95" customHeight="1" spans="1:3">
      <c r="A10" s="506">
        <v>10107</v>
      </c>
      <c r="B10" s="525" t="s">
        <v>11</v>
      </c>
      <c r="C10" s="527">
        <v>8164</v>
      </c>
    </row>
    <row r="11" s="517" customFormat="1" ht="21.95" customHeight="1" spans="1:3">
      <c r="A11" s="506">
        <v>10109</v>
      </c>
      <c r="B11" s="525" t="s">
        <v>12</v>
      </c>
      <c r="C11" s="527">
        <v>31509</v>
      </c>
    </row>
    <row r="12" s="517" customFormat="1" ht="21.95" customHeight="1" spans="1:3">
      <c r="A12" s="506">
        <v>10110</v>
      </c>
      <c r="B12" s="525" t="s">
        <v>13</v>
      </c>
      <c r="C12" s="527">
        <v>11827</v>
      </c>
    </row>
    <row r="13" s="517" customFormat="1" ht="21.95" customHeight="1" spans="1:3">
      <c r="A13" s="506">
        <v>10111</v>
      </c>
      <c r="B13" s="525" t="s">
        <v>14</v>
      </c>
      <c r="C13" s="527">
        <v>6121</v>
      </c>
    </row>
    <row r="14" s="517" customFormat="1" ht="21.95" customHeight="1" spans="1:3">
      <c r="A14" s="506">
        <v>10112</v>
      </c>
      <c r="B14" s="525" t="s">
        <v>15</v>
      </c>
      <c r="C14" s="527">
        <v>8045</v>
      </c>
    </row>
    <row r="15" s="517" customFormat="1" ht="21.95" customHeight="1" spans="1:3">
      <c r="A15" s="506">
        <v>10113</v>
      </c>
      <c r="B15" s="525" t="s">
        <v>16</v>
      </c>
      <c r="C15" s="527">
        <v>15751</v>
      </c>
    </row>
    <row r="16" s="517" customFormat="1" ht="21.95" customHeight="1" spans="1:3">
      <c r="A16" s="506">
        <v>10114</v>
      </c>
      <c r="B16" s="525" t="s">
        <v>17</v>
      </c>
      <c r="C16" s="527">
        <v>9983</v>
      </c>
    </row>
    <row r="17" s="517" customFormat="1" ht="21.95" customHeight="1" spans="1:3">
      <c r="A17" s="506">
        <v>10118</v>
      </c>
      <c r="B17" s="525" t="s">
        <v>18</v>
      </c>
      <c r="C17" s="527">
        <v>27168</v>
      </c>
    </row>
    <row r="18" s="517" customFormat="1" ht="21.95" customHeight="1" spans="1:3">
      <c r="A18" s="506">
        <v>10119</v>
      </c>
      <c r="B18" s="525" t="s">
        <v>19</v>
      </c>
      <c r="C18" s="527">
        <v>28517</v>
      </c>
    </row>
    <row r="19" s="517" customFormat="1" ht="21.95" customHeight="1" spans="1:3">
      <c r="A19" s="506">
        <v>10120</v>
      </c>
      <c r="B19" s="525" t="s">
        <v>20</v>
      </c>
      <c r="C19" s="527">
        <v>0</v>
      </c>
    </row>
    <row r="20" s="517" customFormat="1" ht="21.95" customHeight="1" spans="1:3">
      <c r="A20" s="506">
        <v>10121</v>
      </c>
      <c r="B20" s="525" t="s">
        <v>21</v>
      </c>
      <c r="C20" s="527">
        <v>539</v>
      </c>
    </row>
    <row r="21" s="517" customFormat="1" ht="21.95" customHeight="1" spans="1:3">
      <c r="A21" s="506">
        <v>10199</v>
      </c>
      <c r="B21" s="525" t="s">
        <v>22</v>
      </c>
      <c r="C21" s="527">
        <v>109</v>
      </c>
    </row>
    <row r="22" s="517" customFormat="1" ht="21.95" customHeight="1" spans="1:3">
      <c r="A22" s="506">
        <v>103</v>
      </c>
      <c r="B22" s="506" t="s">
        <v>23</v>
      </c>
      <c r="C22" s="527">
        <f>SUM(XFD23:XFD30)</f>
        <v>0</v>
      </c>
    </row>
    <row r="23" s="517" customFormat="1" ht="21.95" customHeight="1" spans="1:3">
      <c r="A23" s="506">
        <v>10302</v>
      </c>
      <c r="B23" s="506" t="s">
        <v>24</v>
      </c>
      <c r="C23" s="527">
        <v>22926</v>
      </c>
    </row>
    <row r="24" s="517" customFormat="1" ht="21.95" customHeight="1" spans="1:3">
      <c r="A24" s="506">
        <v>10304</v>
      </c>
      <c r="B24" s="525" t="s">
        <v>25</v>
      </c>
      <c r="C24" s="527">
        <v>21545</v>
      </c>
    </row>
    <row r="25" s="517" customFormat="1" ht="21.95" customHeight="1" spans="1:3">
      <c r="A25" s="506">
        <v>10305</v>
      </c>
      <c r="B25" s="525" t="s">
        <v>26</v>
      </c>
      <c r="C25" s="527">
        <v>31059</v>
      </c>
    </row>
    <row r="26" s="517" customFormat="1" ht="21.95" customHeight="1" spans="1:3">
      <c r="A26" s="506">
        <v>10306</v>
      </c>
      <c r="B26" s="525" t="s">
        <v>27</v>
      </c>
      <c r="C26" s="527">
        <v>0</v>
      </c>
    </row>
    <row r="27" s="517" customFormat="1" ht="21.95" customHeight="1" spans="1:3">
      <c r="A27" s="506">
        <v>10307</v>
      </c>
      <c r="B27" s="525" t="s">
        <v>28</v>
      </c>
      <c r="C27" s="527">
        <v>73793</v>
      </c>
    </row>
    <row r="28" s="517" customFormat="1" ht="21.95" customHeight="1" spans="1:3">
      <c r="A28" s="506">
        <v>10308</v>
      </c>
      <c r="B28" s="528" t="s">
        <v>29</v>
      </c>
      <c r="C28" s="527">
        <v>332</v>
      </c>
    </row>
    <row r="29" s="517" customFormat="1" ht="21.95" customHeight="1" spans="1:3">
      <c r="A29" s="506">
        <v>10309</v>
      </c>
      <c r="B29" s="528" t="s">
        <v>30</v>
      </c>
      <c r="C29" s="527">
        <v>11723</v>
      </c>
    </row>
    <row r="30" s="517" customFormat="1" ht="21.95" customHeight="1" spans="1:3">
      <c r="A30" s="506">
        <v>10399</v>
      </c>
      <c r="B30" s="528" t="s">
        <v>31</v>
      </c>
      <c r="C30" s="527">
        <v>313</v>
      </c>
    </row>
    <row r="31" s="517" customFormat="1" ht="21.95" customHeight="1" spans="1:3">
      <c r="A31" s="511">
        <v>110</v>
      </c>
      <c r="B31" s="529" t="s">
        <v>32</v>
      </c>
      <c r="C31" s="510">
        <f>SUM(XFD32:XFD38)</f>
        <v>0</v>
      </c>
    </row>
    <row r="32" s="517" customFormat="1" ht="21.95" customHeight="1" spans="1:3">
      <c r="A32" s="511">
        <v>11001</v>
      </c>
      <c r="B32" s="528" t="s">
        <v>33</v>
      </c>
      <c r="C32" s="530">
        <v>40687</v>
      </c>
    </row>
    <row r="33" s="517" customFormat="1" ht="21.95" customHeight="1" spans="1:3">
      <c r="A33" s="511">
        <v>11002</v>
      </c>
      <c r="B33" s="528" t="s">
        <v>34</v>
      </c>
      <c r="C33" s="512">
        <v>1102174.89</v>
      </c>
    </row>
    <row r="34" ht="21.95" customHeight="1" spans="1:3">
      <c r="A34" s="511">
        <v>11003</v>
      </c>
      <c r="B34" s="528" t="s">
        <v>35</v>
      </c>
      <c r="C34" s="531">
        <v>105299.82</v>
      </c>
    </row>
    <row r="35" ht="21.95" customHeight="1" spans="1:3">
      <c r="A35" s="511">
        <v>11008</v>
      </c>
      <c r="B35" s="528" t="s">
        <v>36</v>
      </c>
      <c r="C35" s="530">
        <v>158009</v>
      </c>
    </row>
    <row r="36" ht="21.95" customHeight="1" spans="1:4">
      <c r="A36" s="511">
        <v>11009</v>
      </c>
      <c r="B36" s="528" t="s">
        <v>37</v>
      </c>
      <c r="C36" s="530">
        <v>119987</v>
      </c>
      <c r="D36" s="532"/>
    </row>
    <row r="37" ht="21.95" customHeight="1" spans="1:3">
      <c r="A37" s="511">
        <v>11011</v>
      </c>
      <c r="B37" s="533" t="s">
        <v>38</v>
      </c>
      <c r="C37" s="512">
        <v>148246</v>
      </c>
    </row>
    <row r="38" ht="21.95" customHeight="1" spans="1:3">
      <c r="A38" s="511">
        <v>11015</v>
      </c>
      <c r="B38" s="528" t="s">
        <v>39</v>
      </c>
      <c r="C38" s="512">
        <v>47000</v>
      </c>
    </row>
    <row r="39" ht="21.95" customHeight="1" spans="1:3">
      <c r="A39" s="511"/>
      <c r="B39" s="509" t="s">
        <v>40</v>
      </c>
      <c r="C39" s="510">
        <f>XFD31+XFD5</f>
        <v>0</v>
      </c>
    </row>
  </sheetData>
  <mergeCells count="2">
    <mergeCell ref="A2:C2"/>
    <mergeCell ref="A3:B3"/>
  </mergeCells>
  <pageMargins left="0.984028" right="0.984028" top="0.944444" bottom="0.747917" header="0.314583" footer="0.511806"/>
  <pageSetup paperSize="9" scale="90" orientation="portrait" useFirstPageNumber="1" horizontalDpi="600" verticalDpi="600"/>
  <headerFooter>
    <oddFooter>&amp;C&amp;"Times New Roman"&amp;12— &amp;P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38"/>
  <sheetViews>
    <sheetView workbookViewId="0">
      <selection activeCell="C53" sqref="C53"/>
    </sheetView>
  </sheetViews>
  <sheetFormatPr defaultColWidth="9" defaultRowHeight="13.5" customHeight="1" outlineLevelCol="3"/>
  <cols>
    <col min="1" max="1" width="11.7333333333333" customWidth="1"/>
    <col min="2" max="2" width="54" customWidth="1"/>
    <col min="3" max="3" width="11.25" customWidth="1"/>
    <col min="4" max="4" width="13.25" customWidth="1"/>
    <col min="5" max="257" width="9" customWidth="1"/>
  </cols>
  <sheetData>
    <row r="1" s="424" customFormat="1" ht="19.5" customHeight="1" spans="1:1">
      <c r="A1" s="426" t="s">
        <v>742</v>
      </c>
    </row>
    <row r="2" ht="43.5" customHeight="1" spans="1:4">
      <c r="A2" s="81" t="s">
        <v>743</v>
      </c>
      <c r="B2" s="81"/>
      <c r="C2" s="81"/>
      <c r="D2" s="81"/>
    </row>
    <row r="3" s="324" customFormat="1" ht="24" customHeight="1" spans="3:4">
      <c r="C3" s="427" t="s">
        <v>744</v>
      </c>
      <c r="D3" s="427"/>
    </row>
    <row r="4" s="425" customFormat="1" ht="24" customHeight="1" spans="1:4">
      <c r="A4" s="428" t="s">
        <v>44</v>
      </c>
      <c r="B4" s="428" t="s">
        <v>45</v>
      </c>
      <c r="C4" s="428" t="s">
        <v>5</v>
      </c>
      <c r="D4" s="428" t="s">
        <v>81</v>
      </c>
    </row>
    <row r="5" s="424" customFormat="1" ht="24" customHeight="1" spans="1:4">
      <c r="A5" s="429">
        <v>10301</v>
      </c>
      <c r="B5" s="430" t="s">
        <v>694</v>
      </c>
      <c r="C5" s="431">
        <f>SUM(XFD6:XFD22)</f>
        <v>0</v>
      </c>
      <c r="D5" s="431"/>
    </row>
    <row r="6" s="424" customFormat="1" ht="24" customHeight="1" spans="1:4">
      <c r="A6" s="432">
        <v>1030102</v>
      </c>
      <c r="B6" s="433" t="s">
        <v>695</v>
      </c>
      <c r="C6" s="434"/>
      <c r="D6" s="434"/>
    </row>
    <row r="7" s="424" customFormat="1" ht="24" customHeight="1" spans="1:4">
      <c r="A7" s="432">
        <v>1030115</v>
      </c>
      <c r="B7" s="433" t="s">
        <v>696</v>
      </c>
      <c r="C7" s="434"/>
      <c r="D7" s="434"/>
    </row>
    <row r="8" s="424" customFormat="1" ht="24" customHeight="1" spans="1:4">
      <c r="A8" s="432">
        <v>1030129</v>
      </c>
      <c r="B8" s="433" t="s">
        <v>697</v>
      </c>
      <c r="C8" s="434"/>
      <c r="D8" s="434"/>
    </row>
    <row r="9" s="424" customFormat="1" ht="24" customHeight="1" spans="1:4">
      <c r="A9" s="432">
        <v>1030146</v>
      </c>
      <c r="B9" s="433" t="s">
        <v>698</v>
      </c>
      <c r="C9" s="434"/>
      <c r="D9" s="434"/>
    </row>
    <row r="10" s="424" customFormat="1" ht="24" customHeight="1" spans="1:4">
      <c r="A10" s="432">
        <v>1030147</v>
      </c>
      <c r="B10" s="433" t="s">
        <v>699</v>
      </c>
      <c r="C10" s="434"/>
      <c r="D10" s="434"/>
    </row>
    <row r="11" s="424" customFormat="1" ht="24" customHeight="1" spans="1:4">
      <c r="A11" s="432">
        <v>1030148</v>
      </c>
      <c r="B11" s="433" t="s">
        <v>700</v>
      </c>
      <c r="C11" s="434">
        <v>94737</v>
      </c>
      <c r="D11" s="434"/>
    </row>
    <row r="12" s="424" customFormat="1" ht="24" customHeight="1" spans="1:4">
      <c r="A12" s="432">
        <v>1030150</v>
      </c>
      <c r="B12" s="433" t="s">
        <v>701</v>
      </c>
      <c r="C12" s="434"/>
      <c r="D12" s="434"/>
    </row>
    <row r="13" s="424" customFormat="1" ht="24" customHeight="1" spans="1:4">
      <c r="A13" s="432">
        <v>1030155</v>
      </c>
      <c r="B13" s="433" t="s">
        <v>702</v>
      </c>
      <c r="C13" s="434"/>
      <c r="D13" s="434"/>
    </row>
    <row r="14" s="424" customFormat="1" ht="24" customHeight="1" spans="1:4">
      <c r="A14" s="432">
        <v>1030156</v>
      </c>
      <c r="B14" s="433" t="s">
        <v>703</v>
      </c>
      <c r="C14" s="434">
        <v>1876</v>
      </c>
      <c r="D14" s="434"/>
    </row>
    <row r="15" s="424" customFormat="1" ht="24" customHeight="1" spans="1:4">
      <c r="A15" s="432">
        <v>1030157</v>
      </c>
      <c r="B15" s="433" t="s">
        <v>704</v>
      </c>
      <c r="C15" s="434"/>
      <c r="D15" s="434"/>
    </row>
    <row r="16" s="424" customFormat="1" ht="24" customHeight="1" spans="1:4">
      <c r="A16" s="432">
        <v>1030158</v>
      </c>
      <c r="B16" s="433" t="s">
        <v>705</v>
      </c>
      <c r="C16" s="434"/>
      <c r="D16" s="434"/>
    </row>
    <row r="17" s="424" customFormat="1" ht="24" customHeight="1" spans="1:4">
      <c r="A17" s="432">
        <v>1030159</v>
      </c>
      <c r="B17" s="433" t="s">
        <v>706</v>
      </c>
      <c r="C17" s="434"/>
      <c r="D17" s="434"/>
    </row>
    <row r="18" s="424" customFormat="1" ht="24" customHeight="1" spans="1:4">
      <c r="A18" s="432">
        <v>1030178</v>
      </c>
      <c r="B18" s="433" t="s">
        <v>707</v>
      </c>
      <c r="C18" s="434">
        <v>2920</v>
      </c>
      <c r="D18" s="434"/>
    </row>
    <row r="19" s="424" customFormat="1" ht="24" customHeight="1" spans="1:4">
      <c r="A19" s="432">
        <v>1030180</v>
      </c>
      <c r="B19" s="433" t="s">
        <v>708</v>
      </c>
      <c r="C19" s="435"/>
      <c r="D19" s="435"/>
    </row>
    <row r="20" s="424" customFormat="1" ht="24" customHeight="1" spans="1:4">
      <c r="A20" s="432">
        <v>1030199</v>
      </c>
      <c r="B20" s="433" t="s">
        <v>709</v>
      </c>
      <c r="C20" s="435"/>
      <c r="D20" s="435"/>
    </row>
    <row r="21" s="424" customFormat="1" ht="24" customHeight="1" spans="1:4">
      <c r="A21" s="432">
        <v>1031006</v>
      </c>
      <c r="B21" s="433" t="s">
        <v>745</v>
      </c>
      <c r="C21" s="435">
        <f>14380+3355</f>
        <v>17735</v>
      </c>
      <c r="D21" s="435"/>
    </row>
    <row r="22" s="424" customFormat="1" ht="24" customHeight="1" spans="1:4">
      <c r="A22" s="432">
        <v>1031099</v>
      </c>
      <c r="B22" s="433" t="s">
        <v>711</v>
      </c>
      <c r="C22" s="435">
        <f>2678+341</f>
        <v>3019</v>
      </c>
      <c r="D22" s="435"/>
    </row>
    <row r="23" s="424" customFormat="1" ht="24" customHeight="1" spans="1:4">
      <c r="A23" s="432">
        <v>110</v>
      </c>
      <c r="B23" s="436" t="s">
        <v>712</v>
      </c>
      <c r="C23" s="431">
        <f>XFD24+XFD29+XFD35+XFD37</f>
        <v>0</v>
      </c>
      <c r="D23" s="431"/>
    </row>
    <row r="24" s="424" customFormat="1" ht="24" customHeight="1" spans="1:4">
      <c r="A24" s="432">
        <v>11004</v>
      </c>
      <c r="B24" s="437" t="s">
        <v>746</v>
      </c>
      <c r="C24" s="435">
        <f>SUM(XFD25:XFD28)</f>
        <v>0</v>
      </c>
      <c r="D24" s="435"/>
    </row>
    <row r="25" s="424" customFormat="1" ht="24" customHeight="1" spans="1:4">
      <c r="A25" s="432">
        <v>1100401</v>
      </c>
      <c r="B25" s="437" t="s">
        <v>747</v>
      </c>
      <c r="C25" s="435">
        <v>2579</v>
      </c>
      <c r="D25" s="435"/>
    </row>
    <row r="26" s="424" customFormat="1" ht="24" customHeight="1" spans="1:4">
      <c r="A26" s="432"/>
      <c r="B26" s="437" t="s">
        <v>748</v>
      </c>
      <c r="C26" s="435">
        <v>2344</v>
      </c>
      <c r="D26" s="435"/>
    </row>
    <row r="27" s="424" customFormat="1" ht="24" customHeight="1" spans="1:4">
      <c r="A27" s="432">
        <v>1100402</v>
      </c>
      <c r="B27" s="437" t="s">
        <v>749</v>
      </c>
      <c r="C27" s="435"/>
      <c r="D27" s="435"/>
    </row>
    <row r="28" s="424" customFormat="1" ht="24" customHeight="1" spans="1:4">
      <c r="A28" s="438">
        <v>1100403</v>
      </c>
      <c r="B28" s="439" t="s">
        <v>750</v>
      </c>
      <c r="C28" s="435"/>
      <c r="D28" s="435"/>
    </row>
    <row r="29" s="424" customFormat="1" ht="24" customHeight="1" spans="1:4">
      <c r="A29" s="432">
        <v>11011</v>
      </c>
      <c r="B29" s="437" t="s">
        <v>751</v>
      </c>
      <c r="C29" s="435">
        <f>XFD30</f>
        <v>0</v>
      </c>
      <c r="D29" s="435"/>
    </row>
    <row r="30" s="424" customFormat="1" ht="24" customHeight="1" spans="1:4">
      <c r="A30" s="432">
        <v>1101102</v>
      </c>
      <c r="B30" s="437" t="s">
        <v>752</v>
      </c>
      <c r="C30" s="435">
        <f>SUM(XFD31:XFD34)</f>
        <v>0</v>
      </c>
      <c r="D30" s="435"/>
    </row>
    <row r="31" s="424" customFormat="1" ht="24" customHeight="1" spans="1:4">
      <c r="A31" s="438">
        <v>110110211</v>
      </c>
      <c r="B31" s="440" t="s">
        <v>753</v>
      </c>
      <c r="C31" s="441">
        <v>17091</v>
      </c>
      <c r="D31" s="441"/>
    </row>
    <row r="32" s="424" customFormat="1" ht="24" customHeight="1" spans="1:4">
      <c r="A32" s="438">
        <v>110110233</v>
      </c>
      <c r="B32" s="440" t="s">
        <v>754</v>
      </c>
      <c r="C32" s="441">
        <v>2000</v>
      </c>
      <c r="D32" s="441"/>
    </row>
    <row r="33" s="424" customFormat="1" ht="24" customHeight="1" spans="1:4">
      <c r="A33" s="438">
        <v>110110298</v>
      </c>
      <c r="B33" s="440" t="s">
        <v>755</v>
      </c>
      <c r="C33" s="441">
        <v>72000</v>
      </c>
      <c r="D33" s="441"/>
    </row>
    <row r="34" s="424" customFormat="1" ht="24" customHeight="1" spans="1:4">
      <c r="A34" s="438">
        <v>110110299</v>
      </c>
      <c r="B34" s="440" t="s">
        <v>756</v>
      </c>
      <c r="C34" s="441"/>
      <c r="D34" s="441"/>
    </row>
    <row r="35" s="424" customFormat="1" ht="24" customHeight="1" spans="1:4">
      <c r="A35" s="432">
        <v>11008</v>
      </c>
      <c r="B35" s="437" t="s">
        <v>757</v>
      </c>
      <c r="C35" s="435">
        <f>XFD36</f>
        <v>0</v>
      </c>
      <c r="D35" s="435"/>
    </row>
    <row r="36" s="424" customFormat="1" ht="24" customHeight="1" spans="1:4">
      <c r="A36" s="432">
        <v>1100802</v>
      </c>
      <c r="B36" s="437" t="s">
        <v>758</v>
      </c>
      <c r="C36" s="435">
        <v>107808</v>
      </c>
      <c r="D36" s="435"/>
    </row>
    <row r="37" s="424" customFormat="1" ht="24" customHeight="1" spans="1:4">
      <c r="A37" s="432">
        <v>11009</v>
      </c>
      <c r="B37" s="437" t="s">
        <v>759</v>
      </c>
      <c r="C37" s="435">
        <v>5373</v>
      </c>
      <c r="D37" s="435"/>
    </row>
    <row r="38" s="424" customFormat="1" ht="24" customHeight="1" spans="1:4">
      <c r="A38" s="432"/>
      <c r="B38" s="436" t="s">
        <v>721</v>
      </c>
      <c r="C38" s="442">
        <f>XFD23+XFD5</f>
        <v>0</v>
      </c>
      <c r="D38" s="442"/>
    </row>
  </sheetData>
  <autoFilter xmlns:etc="http://www.wps.cn/officeDocument/2017/etCustomData" ref="A4:D38" etc:filterBottomFollowUsedRange="0">
    <extLst/>
  </autoFilter>
  <mergeCells count="2">
    <mergeCell ref="A2:D2"/>
    <mergeCell ref="C3:D3"/>
  </mergeCells>
  <pageMargins left="0.275" right="0.038889" top="0.944444" bottom="0.747917" header="0.314583" footer="0.511806"/>
  <pageSetup paperSize="9" scale="90" firstPageNumber="31" orientation="portrait" useFirstPageNumber="1" horizontalDpi="600" verticalDpi="600"/>
  <headerFooter>
    <oddFooter>&amp;C&amp;"Times New Roman"&amp;12— &amp;P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87"/>
  <sheetViews>
    <sheetView showZeros="0" topLeftCell="A47" workbookViewId="0">
      <selection activeCell="G56" sqref="G56"/>
    </sheetView>
  </sheetViews>
  <sheetFormatPr defaultColWidth="9.125" defaultRowHeight="15" customHeight="1" outlineLevelCol="3"/>
  <cols>
    <col min="1" max="1" width="10.25" style="242" customWidth="1"/>
    <col min="2" max="2" width="54.25" style="242" customWidth="1"/>
    <col min="3" max="3" width="9.125" style="413" customWidth="1"/>
    <col min="4" max="4" width="10.125" style="413" customWidth="1"/>
    <col min="5" max="257" width="9.125" style="242" customWidth="1"/>
  </cols>
  <sheetData>
    <row r="1" s="410" customFormat="1" ht="19.5" customHeight="1" spans="1:4">
      <c r="A1" s="80" t="s">
        <v>760</v>
      </c>
      <c r="B1" s="93"/>
      <c r="C1" s="350"/>
      <c r="D1" s="350"/>
    </row>
    <row r="2" s="411" customFormat="1" ht="26.25" spans="1:4">
      <c r="A2" s="81" t="s">
        <v>761</v>
      </c>
      <c r="B2" s="81"/>
      <c r="C2" s="81"/>
      <c r="D2" s="81"/>
    </row>
    <row r="3" s="412" customFormat="1" ht="24" customHeight="1" spans="1:4">
      <c r="A3" s="289"/>
      <c r="B3" s="289"/>
      <c r="C3" s="290" t="s">
        <v>2</v>
      </c>
      <c r="D3" s="84"/>
    </row>
    <row r="4" s="413" customFormat="1" ht="21.5" customHeight="1" spans="1:4">
      <c r="A4" s="85" t="s">
        <v>44</v>
      </c>
      <c r="B4" s="85" t="s">
        <v>45</v>
      </c>
      <c r="C4" s="85" t="s">
        <v>5</v>
      </c>
      <c r="D4" s="85" t="s">
        <v>81</v>
      </c>
    </row>
    <row r="5" s="242" customFormat="1" ht="21.5" customHeight="1" spans="1:4">
      <c r="A5" s="75"/>
      <c r="B5" s="377" t="s">
        <v>725</v>
      </c>
      <c r="C5" s="348">
        <f>XFD6+XFD9+XFD14+XFD40+XFD43+XFD46+XFD49+XFD59+XFD65+XFD71</f>
        <v>0</v>
      </c>
      <c r="D5" s="348"/>
    </row>
    <row r="6" s="242" customFormat="1" ht="21.5" customHeight="1" spans="1:4">
      <c r="A6" s="152">
        <v>207</v>
      </c>
      <c r="B6" s="172" t="s">
        <v>726</v>
      </c>
      <c r="C6" s="414">
        <f t="shared" ref="C6:C9" si="0">XFD7</f>
        <v>0</v>
      </c>
      <c r="D6" s="348"/>
    </row>
    <row r="7" s="242" customFormat="1" ht="21.5" customHeight="1" spans="1:4">
      <c r="A7" s="152">
        <v>20707</v>
      </c>
      <c r="B7" s="415" t="s">
        <v>762</v>
      </c>
      <c r="C7" s="414">
        <f t="shared" si="0"/>
        <v>0</v>
      </c>
      <c r="D7" s="348"/>
    </row>
    <row r="8" s="242" customFormat="1" ht="21.5" customHeight="1" spans="1:4">
      <c r="A8" s="152">
        <v>2070799</v>
      </c>
      <c r="B8" s="416" t="s">
        <v>763</v>
      </c>
      <c r="C8" s="414">
        <v>10</v>
      </c>
      <c r="D8" s="348"/>
    </row>
    <row r="9" s="242" customFormat="1" ht="21.5" customHeight="1" spans="1:4">
      <c r="A9" s="152">
        <v>208</v>
      </c>
      <c r="B9" s="172" t="s">
        <v>727</v>
      </c>
      <c r="C9" s="414">
        <f t="shared" si="0"/>
        <v>0</v>
      </c>
      <c r="D9" s="414"/>
    </row>
    <row r="10" s="242" customFormat="1" ht="21.5" customHeight="1" spans="1:4">
      <c r="A10" s="152">
        <v>20822</v>
      </c>
      <c r="B10" s="415" t="s">
        <v>764</v>
      </c>
      <c r="C10" s="414">
        <f>SUM(XFD11:XFD13)</f>
        <v>0</v>
      </c>
      <c r="D10" s="414"/>
    </row>
    <row r="11" s="242" customFormat="1" ht="21.5" customHeight="1" spans="1:4">
      <c r="A11" s="152">
        <v>2082201</v>
      </c>
      <c r="B11" s="417" t="s">
        <v>765</v>
      </c>
      <c r="C11" s="414">
        <v>0</v>
      </c>
      <c r="D11" s="414"/>
    </row>
    <row r="12" s="242" customFormat="1" ht="21.5" customHeight="1" spans="1:4">
      <c r="A12" s="152">
        <v>2082202</v>
      </c>
      <c r="B12" s="417" t="s">
        <v>766</v>
      </c>
      <c r="C12" s="414">
        <v>0</v>
      </c>
      <c r="D12" s="414"/>
    </row>
    <row r="13" s="242" customFormat="1" ht="21.5" customHeight="1" spans="1:4">
      <c r="A13" s="152">
        <v>2082299</v>
      </c>
      <c r="B13" s="417" t="s">
        <v>767</v>
      </c>
      <c r="C13" s="414">
        <v>0</v>
      </c>
      <c r="D13" s="414"/>
    </row>
    <row r="14" s="242" customFormat="1" ht="21.5" customHeight="1" spans="1:4">
      <c r="A14" s="152">
        <v>212</v>
      </c>
      <c r="B14" s="172" t="s">
        <v>768</v>
      </c>
      <c r="C14" s="414">
        <f>XFD15+XFD29+XFD30+XFD35+XFD38+XFD26</f>
        <v>0</v>
      </c>
      <c r="D14" s="414"/>
    </row>
    <row r="15" s="242" customFormat="1" ht="21.5" customHeight="1" spans="1:4">
      <c r="A15" s="152">
        <v>21208</v>
      </c>
      <c r="B15" s="415" t="s">
        <v>769</v>
      </c>
      <c r="C15" s="414">
        <f>SUM(XFD16:XFD25)</f>
        <v>0</v>
      </c>
      <c r="D15" s="414"/>
    </row>
    <row r="16" s="242" customFormat="1" ht="21.5" customHeight="1" spans="1:4">
      <c r="A16" s="152">
        <v>2120801</v>
      </c>
      <c r="B16" s="418" t="s">
        <v>770</v>
      </c>
      <c r="C16" s="414">
        <v>7202</v>
      </c>
      <c r="D16" s="414"/>
    </row>
    <row r="17" s="242" customFormat="1" ht="21.5" customHeight="1" spans="1:4">
      <c r="A17" s="152">
        <v>2120802</v>
      </c>
      <c r="B17" s="418" t="s">
        <v>771</v>
      </c>
      <c r="C17" s="414">
        <v>4762</v>
      </c>
      <c r="D17" s="414"/>
    </row>
    <row r="18" s="242" customFormat="1" ht="21.5" customHeight="1" spans="1:4">
      <c r="A18" s="152">
        <v>2120803</v>
      </c>
      <c r="B18" s="418" t="s">
        <v>772</v>
      </c>
      <c r="C18" s="414">
        <v>5143</v>
      </c>
      <c r="D18" s="414"/>
    </row>
    <row r="19" s="242" customFormat="1" ht="21.5" customHeight="1" spans="1:4">
      <c r="A19" s="152">
        <v>2120804</v>
      </c>
      <c r="B19" s="418" t="s">
        <v>773</v>
      </c>
      <c r="C19" s="414">
        <v>0</v>
      </c>
      <c r="D19" s="414"/>
    </row>
    <row r="20" s="242" customFormat="1" ht="21.5" customHeight="1" spans="1:4">
      <c r="A20" s="152">
        <v>2120805</v>
      </c>
      <c r="B20" s="418" t="s">
        <v>774</v>
      </c>
      <c r="C20" s="414">
        <v>0</v>
      </c>
      <c r="D20" s="414"/>
    </row>
    <row r="21" s="242" customFormat="1" ht="21.5" customHeight="1" spans="1:4">
      <c r="A21" s="152">
        <v>2120806</v>
      </c>
      <c r="B21" s="418" t="s">
        <v>775</v>
      </c>
      <c r="C21" s="414">
        <v>1377</v>
      </c>
      <c r="D21" s="414"/>
    </row>
    <row r="22" s="242" customFormat="1" ht="21.5" customHeight="1" spans="1:4">
      <c r="A22" s="152">
        <v>2120807</v>
      </c>
      <c r="B22" s="418" t="s">
        <v>776</v>
      </c>
      <c r="C22" s="414">
        <v>0</v>
      </c>
      <c r="D22" s="414"/>
    </row>
    <row r="23" s="242" customFormat="1" ht="21.5" customHeight="1" spans="1:4">
      <c r="A23" s="152">
        <v>2120810</v>
      </c>
      <c r="B23" s="418" t="s">
        <v>777</v>
      </c>
      <c r="C23" s="414">
        <v>0</v>
      </c>
      <c r="D23" s="414"/>
    </row>
    <row r="24" s="242" customFormat="1" ht="21.5" customHeight="1" spans="1:4">
      <c r="A24" s="152">
        <v>2120811</v>
      </c>
      <c r="B24" s="419" t="s">
        <v>778</v>
      </c>
      <c r="C24" s="414">
        <v>0</v>
      </c>
      <c r="D24" s="414"/>
    </row>
    <row r="25" s="242" customFormat="1" ht="21.5" customHeight="1" spans="1:4">
      <c r="A25" s="152">
        <v>2120899</v>
      </c>
      <c r="B25" s="418" t="s">
        <v>779</v>
      </c>
      <c r="C25" s="414">
        <f>49168+21500</f>
        <v>70668</v>
      </c>
      <c r="D25" s="414"/>
    </row>
    <row r="26" s="242" customFormat="1" ht="21.5" customHeight="1" spans="1:4">
      <c r="A26" s="152">
        <v>21210</v>
      </c>
      <c r="B26" s="415" t="s">
        <v>780</v>
      </c>
      <c r="C26" s="414">
        <f>XFD27+XFD28</f>
        <v>0</v>
      </c>
      <c r="D26" s="414"/>
    </row>
    <row r="27" s="242" customFormat="1" ht="21.5" customHeight="1" spans="1:4">
      <c r="A27" s="152">
        <v>2121001</v>
      </c>
      <c r="B27" s="418" t="s">
        <v>770</v>
      </c>
      <c r="C27" s="414">
        <v>4661</v>
      </c>
      <c r="D27" s="414"/>
    </row>
    <row r="28" s="242" customFormat="1" ht="21.5" customHeight="1" spans="1:4">
      <c r="A28" s="152">
        <v>2121099</v>
      </c>
      <c r="B28" s="418" t="s">
        <v>781</v>
      </c>
      <c r="C28" s="414">
        <v>1928</v>
      </c>
      <c r="D28" s="414"/>
    </row>
    <row r="29" s="242" customFormat="1" ht="21.5" customHeight="1" spans="1:4">
      <c r="A29" s="152">
        <v>21211</v>
      </c>
      <c r="B29" s="415" t="s">
        <v>782</v>
      </c>
      <c r="C29" s="414">
        <v>0</v>
      </c>
      <c r="D29" s="414"/>
    </row>
    <row r="30" s="242" customFormat="1" ht="21.5" customHeight="1" spans="1:4">
      <c r="A30" s="152">
        <v>21213</v>
      </c>
      <c r="B30" s="415" t="s">
        <v>783</v>
      </c>
      <c r="C30" s="414">
        <f>SUM(XFD31:XFD34)</f>
        <v>0</v>
      </c>
      <c r="D30" s="414"/>
    </row>
    <row r="31" s="242" customFormat="1" ht="21.5" customHeight="1" spans="1:4">
      <c r="A31" s="152">
        <v>2121301</v>
      </c>
      <c r="B31" s="418" t="s">
        <v>784</v>
      </c>
      <c r="C31" s="414">
        <v>2075</v>
      </c>
      <c r="D31" s="414"/>
    </row>
    <row r="32" s="242" customFormat="1" ht="21.5" customHeight="1" spans="1:4">
      <c r="A32" s="152">
        <v>2121302</v>
      </c>
      <c r="B32" s="418" t="s">
        <v>785</v>
      </c>
      <c r="C32" s="414">
        <v>864</v>
      </c>
      <c r="D32" s="414"/>
    </row>
    <row r="33" s="242" customFormat="1" ht="21.5" customHeight="1" spans="1:4">
      <c r="A33" s="152">
        <v>2121304</v>
      </c>
      <c r="B33" s="418" t="s">
        <v>786</v>
      </c>
      <c r="C33" s="414">
        <v>0</v>
      </c>
      <c r="D33" s="414"/>
    </row>
    <row r="34" s="242" customFormat="1" ht="21.5" customHeight="1" spans="1:4">
      <c r="A34" s="152">
        <v>2121399</v>
      </c>
      <c r="B34" s="418" t="s">
        <v>787</v>
      </c>
      <c r="C34" s="414">
        <v>1552</v>
      </c>
      <c r="D34" s="414"/>
    </row>
    <row r="35" s="242" customFormat="1" ht="21.5" customHeight="1" spans="1:4">
      <c r="A35" s="152">
        <v>21214</v>
      </c>
      <c r="B35" s="415" t="s">
        <v>788</v>
      </c>
      <c r="C35" s="414">
        <f>SUM(XFD36:XFD37)</f>
        <v>0</v>
      </c>
      <c r="D35" s="414"/>
    </row>
    <row r="36" s="242" customFormat="1" ht="21.5" customHeight="1" spans="1:4">
      <c r="A36" s="152">
        <v>2121401</v>
      </c>
      <c r="B36" s="418" t="s">
        <v>789</v>
      </c>
      <c r="C36" s="414">
        <v>2155</v>
      </c>
      <c r="D36" s="414"/>
    </row>
    <row r="37" s="242" customFormat="1" ht="21.5" customHeight="1" spans="1:4">
      <c r="A37" s="152">
        <v>2121499</v>
      </c>
      <c r="B37" s="417" t="s">
        <v>790</v>
      </c>
      <c r="C37" s="414">
        <v>0</v>
      </c>
      <c r="D37" s="414"/>
    </row>
    <row r="38" s="242" customFormat="1" ht="21.5" customHeight="1" spans="1:4">
      <c r="A38" s="152">
        <v>21216</v>
      </c>
      <c r="B38" s="415" t="s">
        <v>791</v>
      </c>
      <c r="C38" s="414">
        <f t="shared" ref="C38:C47" si="1">XFD39</f>
        <v>0</v>
      </c>
      <c r="D38" s="414"/>
    </row>
    <row r="39" s="242" customFormat="1" ht="21.5" customHeight="1" spans="1:4">
      <c r="A39" s="152">
        <v>2121699</v>
      </c>
      <c r="B39" s="417" t="s">
        <v>792</v>
      </c>
      <c r="C39" s="414">
        <v>2000</v>
      </c>
      <c r="D39" s="414"/>
    </row>
    <row r="40" s="242" customFormat="1" ht="21.5" customHeight="1" spans="1:4">
      <c r="A40" s="152">
        <v>214</v>
      </c>
      <c r="B40" s="420" t="s">
        <v>793</v>
      </c>
      <c r="C40" s="414">
        <f t="shared" si="1"/>
        <v>0</v>
      </c>
      <c r="D40" s="414"/>
    </row>
    <row r="41" s="242" customFormat="1" ht="21.5" customHeight="1" spans="1:4">
      <c r="A41" s="152">
        <v>21462</v>
      </c>
      <c r="B41" s="421" t="s">
        <v>794</v>
      </c>
      <c r="C41" s="414">
        <f t="shared" si="1"/>
        <v>0</v>
      </c>
      <c r="D41" s="414"/>
    </row>
    <row r="42" s="242" customFormat="1" ht="21.5" customHeight="1" spans="1:4">
      <c r="A42" s="152">
        <v>2146299</v>
      </c>
      <c r="B42" s="418" t="s">
        <v>795</v>
      </c>
      <c r="C42" s="414">
        <v>0</v>
      </c>
      <c r="D42" s="414"/>
    </row>
    <row r="43" s="242" customFormat="1" ht="21.5" customHeight="1" spans="1:4">
      <c r="A43" s="152">
        <v>215</v>
      </c>
      <c r="B43" s="420" t="s">
        <v>796</v>
      </c>
      <c r="C43" s="414">
        <f t="shared" si="1"/>
        <v>0</v>
      </c>
      <c r="D43" s="414"/>
    </row>
    <row r="44" s="242" customFormat="1" ht="21.5" customHeight="1" spans="1:4">
      <c r="A44" s="152">
        <v>21562</v>
      </c>
      <c r="B44" s="421" t="s">
        <v>797</v>
      </c>
      <c r="C44" s="414">
        <f t="shared" si="1"/>
        <v>0</v>
      </c>
      <c r="D44" s="414"/>
    </row>
    <row r="45" s="242" customFormat="1" ht="21.5" customHeight="1" spans="1:4">
      <c r="A45" s="152">
        <v>2156202</v>
      </c>
      <c r="B45" s="418" t="s">
        <v>798</v>
      </c>
      <c r="C45" s="414">
        <v>0</v>
      </c>
      <c r="D45" s="414"/>
    </row>
    <row r="46" s="242" customFormat="1" ht="21.5" customHeight="1" spans="1:4">
      <c r="A46" s="152">
        <v>216</v>
      </c>
      <c r="B46" s="420" t="s">
        <v>799</v>
      </c>
      <c r="C46" s="414">
        <f t="shared" si="1"/>
        <v>0</v>
      </c>
      <c r="D46" s="414"/>
    </row>
    <row r="47" s="242" customFormat="1" ht="21.5" customHeight="1" spans="1:4">
      <c r="A47" s="152">
        <v>21660</v>
      </c>
      <c r="B47" s="421" t="s">
        <v>800</v>
      </c>
      <c r="C47" s="414">
        <f t="shared" si="1"/>
        <v>0</v>
      </c>
      <c r="D47" s="414"/>
    </row>
    <row r="48" s="242" customFormat="1" ht="21.5" customHeight="1" spans="1:4">
      <c r="A48" s="152">
        <v>2166004</v>
      </c>
      <c r="B48" s="418" t="s">
        <v>801</v>
      </c>
      <c r="C48" s="414">
        <v>0</v>
      </c>
      <c r="D48" s="414"/>
    </row>
    <row r="49" s="242" customFormat="1" ht="21.5" customHeight="1" spans="1:4">
      <c r="A49" s="152">
        <v>229</v>
      </c>
      <c r="B49" s="420" t="s">
        <v>802</v>
      </c>
      <c r="C49" s="414">
        <f>XFD53+XFD50</f>
        <v>0</v>
      </c>
      <c r="D49" s="414"/>
    </row>
    <row r="50" s="242" customFormat="1" ht="21.5" customHeight="1" spans="1:4">
      <c r="A50" s="152">
        <v>22904</v>
      </c>
      <c r="B50" s="415" t="s">
        <v>803</v>
      </c>
      <c r="C50" s="414">
        <f>SUM(XFD51:XFD52)</f>
        <v>0</v>
      </c>
      <c r="D50" s="414"/>
    </row>
    <row r="51" s="242" customFormat="1" ht="21.5" customHeight="1" spans="1:4">
      <c r="A51" s="152">
        <v>2290401</v>
      </c>
      <c r="B51" s="417" t="s">
        <v>804</v>
      </c>
      <c r="C51" s="414">
        <v>50</v>
      </c>
      <c r="D51" s="414"/>
    </row>
    <row r="52" s="242" customFormat="1" ht="21.5" customHeight="1" spans="1:4">
      <c r="A52" s="152">
        <v>2290402</v>
      </c>
      <c r="B52" s="417" t="s">
        <v>805</v>
      </c>
      <c r="C52" s="414">
        <v>115645</v>
      </c>
      <c r="D52" s="414"/>
    </row>
    <row r="53" s="242" customFormat="1" ht="21.5" customHeight="1" spans="1:4">
      <c r="A53" s="152">
        <v>22960</v>
      </c>
      <c r="B53" s="421" t="s">
        <v>806</v>
      </c>
      <c r="C53" s="414">
        <f>SUM(XFD54:XFD58)</f>
        <v>0</v>
      </c>
      <c r="D53" s="414"/>
    </row>
    <row r="54" s="242" customFormat="1" ht="21.5" customHeight="1" spans="1:4">
      <c r="A54" s="152">
        <v>2296002</v>
      </c>
      <c r="B54" s="419" t="s">
        <v>807</v>
      </c>
      <c r="C54" s="414">
        <v>719</v>
      </c>
      <c r="D54" s="414"/>
    </row>
    <row r="55" s="242" customFormat="1" ht="21.5" customHeight="1" spans="1:4">
      <c r="A55" s="152">
        <v>2296003</v>
      </c>
      <c r="B55" s="418" t="s">
        <v>808</v>
      </c>
      <c r="C55" s="414">
        <v>1240</v>
      </c>
      <c r="D55" s="414"/>
    </row>
    <row r="56" s="242" customFormat="1" ht="21.5" customHeight="1" spans="1:4">
      <c r="A56" s="152">
        <v>2296005</v>
      </c>
      <c r="B56" s="418" t="s">
        <v>809</v>
      </c>
      <c r="C56" s="414">
        <v>15</v>
      </c>
      <c r="D56" s="414"/>
    </row>
    <row r="57" s="242" customFormat="1" ht="21.5" customHeight="1" spans="1:4">
      <c r="A57" s="152">
        <v>2296006</v>
      </c>
      <c r="B57" s="418" t="s">
        <v>810</v>
      </c>
      <c r="C57" s="414">
        <v>0</v>
      </c>
      <c r="D57" s="414"/>
    </row>
    <row r="58" s="242" customFormat="1" ht="21.5" customHeight="1" spans="1:4">
      <c r="A58" s="152">
        <v>2296013</v>
      </c>
      <c r="B58" s="418" t="s">
        <v>811</v>
      </c>
      <c r="C58" s="414">
        <v>0</v>
      </c>
      <c r="D58" s="414"/>
    </row>
    <row r="59" s="242" customFormat="1" ht="21.5" customHeight="1" spans="1:4">
      <c r="A59" s="152">
        <v>232</v>
      </c>
      <c r="B59" s="159" t="s">
        <v>812</v>
      </c>
      <c r="C59" s="414">
        <f>XFD60</f>
        <v>0</v>
      </c>
      <c r="D59" s="414"/>
    </row>
    <row r="60" s="242" customFormat="1" ht="21.5" customHeight="1" spans="1:4">
      <c r="A60" s="152">
        <v>23204</v>
      </c>
      <c r="B60" s="421" t="s">
        <v>813</v>
      </c>
      <c r="C60" s="414">
        <f>SUM(XFD61:XFD64)</f>
        <v>0</v>
      </c>
      <c r="D60" s="414"/>
    </row>
    <row r="61" s="242" customFormat="1" ht="21.5" customHeight="1" spans="1:4">
      <c r="A61" s="152">
        <v>2320411</v>
      </c>
      <c r="B61" s="418" t="s">
        <v>814</v>
      </c>
      <c r="C61" s="414">
        <f>3905+753</f>
        <v>4658</v>
      </c>
      <c r="D61" s="414"/>
    </row>
    <row r="62" s="242" customFormat="1" ht="21.5" customHeight="1" spans="1:4">
      <c r="A62" s="152">
        <v>2320431</v>
      </c>
      <c r="B62" s="418" t="s">
        <v>815</v>
      </c>
      <c r="C62" s="414">
        <v>1339</v>
      </c>
      <c r="D62" s="414"/>
    </row>
    <row r="63" s="242" customFormat="1" ht="21.5" customHeight="1" spans="1:4">
      <c r="A63" s="152">
        <v>2320433</v>
      </c>
      <c r="B63" s="418" t="s">
        <v>816</v>
      </c>
      <c r="C63" s="414">
        <v>5735</v>
      </c>
      <c r="D63" s="414"/>
    </row>
    <row r="64" s="242" customFormat="1" ht="21.5" customHeight="1" spans="1:4">
      <c r="A64" s="152">
        <v>2320498</v>
      </c>
      <c r="B64" s="418" t="s">
        <v>817</v>
      </c>
      <c r="C64" s="414">
        <f>8054+89</f>
        <v>8143</v>
      </c>
      <c r="D64" s="414"/>
    </row>
    <row r="65" s="242" customFormat="1" ht="21.5" customHeight="1" spans="1:4">
      <c r="A65" s="152">
        <v>233</v>
      </c>
      <c r="B65" s="159" t="s">
        <v>818</v>
      </c>
      <c r="C65" s="414">
        <f>XFD66</f>
        <v>0</v>
      </c>
      <c r="D65" s="414"/>
    </row>
    <row r="66" s="242" customFormat="1" ht="21.5" customHeight="1" spans="1:4">
      <c r="A66" s="152">
        <v>23304</v>
      </c>
      <c r="B66" s="421" t="s">
        <v>819</v>
      </c>
      <c r="C66" s="414">
        <f>SUM(XFD67:XFD70)</f>
        <v>0</v>
      </c>
      <c r="D66" s="414"/>
    </row>
    <row r="67" s="242" customFormat="1" ht="21.5" customHeight="1" spans="1:4">
      <c r="A67" s="152">
        <v>2330411</v>
      </c>
      <c r="B67" s="418" t="s">
        <v>820</v>
      </c>
      <c r="C67" s="414">
        <v>18</v>
      </c>
      <c r="D67" s="414"/>
    </row>
    <row r="68" s="242" customFormat="1" ht="21.5" customHeight="1" spans="1:4">
      <c r="A68" s="152">
        <v>2330431</v>
      </c>
      <c r="B68" s="418" t="s">
        <v>821</v>
      </c>
      <c r="C68" s="414">
        <v>0</v>
      </c>
      <c r="D68" s="414"/>
    </row>
    <row r="69" s="242" customFormat="1" ht="21.5" customHeight="1" spans="1:4">
      <c r="A69" s="152">
        <v>2330433</v>
      </c>
      <c r="B69" s="418" t="s">
        <v>822</v>
      </c>
      <c r="C69" s="414">
        <v>2</v>
      </c>
      <c r="D69" s="414"/>
    </row>
    <row r="70" s="242" customFormat="1" ht="21.5" customHeight="1" spans="1:4">
      <c r="A70" s="152">
        <v>2330498</v>
      </c>
      <c r="B70" s="418" t="s">
        <v>823</v>
      </c>
      <c r="C70" s="414">
        <v>72</v>
      </c>
      <c r="D70" s="414"/>
    </row>
    <row r="71" s="242" customFormat="1" ht="21.5" customHeight="1" spans="1:4">
      <c r="A71" s="152">
        <v>234</v>
      </c>
      <c r="B71" s="159" t="s">
        <v>824</v>
      </c>
      <c r="C71" s="414">
        <f>XFD72+XFD76</f>
        <v>0</v>
      </c>
      <c r="D71" s="414"/>
    </row>
    <row r="72" s="242" customFormat="1" ht="21.5" customHeight="1" spans="1:4">
      <c r="A72" s="152">
        <v>23401</v>
      </c>
      <c r="B72" s="421" t="s">
        <v>825</v>
      </c>
      <c r="C72" s="414">
        <f>SUM(XFD73:XFD75)</f>
        <v>0</v>
      </c>
      <c r="D72" s="414"/>
    </row>
    <row r="73" s="242" customFormat="1" ht="21.5" customHeight="1" spans="1:4">
      <c r="A73" s="152">
        <v>2340101</v>
      </c>
      <c r="B73" s="418" t="s">
        <v>826</v>
      </c>
      <c r="C73" s="414">
        <v>0</v>
      </c>
      <c r="D73" s="414"/>
    </row>
    <row r="74" s="242" customFormat="1" ht="21.5" customHeight="1" spans="1:4">
      <c r="A74" s="152">
        <v>2340102</v>
      </c>
      <c r="B74" s="418" t="s">
        <v>827</v>
      </c>
      <c r="C74" s="414">
        <v>0</v>
      </c>
      <c r="D74" s="414"/>
    </row>
    <row r="75" s="242" customFormat="1" ht="21.5" customHeight="1" spans="1:4">
      <c r="A75" s="152">
        <v>2340199</v>
      </c>
      <c r="B75" s="418" t="s">
        <v>828</v>
      </c>
      <c r="C75" s="414">
        <v>0</v>
      </c>
      <c r="D75" s="414"/>
    </row>
    <row r="76" s="242" customFormat="1" ht="21.5" customHeight="1" spans="1:4">
      <c r="A76" s="152">
        <v>23402</v>
      </c>
      <c r="B76" s="421" t="s">
        <v>829</v>
      </c>
      <c r="C76" s="414">
        <f>XFD77</f>
        <v>0</v>
      </c>
      <c r="D76" s="414"/>
    </row>
    <row r="77" s="242" customFormat="1" ht="21.5" customHeight="1" spans="1:4">
      <c r="A77" s="152">
        <v>2340299</v>
      </c>
      <c r="B77" s="418" t="s">
        <v>829</v>
      </c>
      <c r="C77" s="414">
        <v>0</v>
      </c>
      <c r="D77" s="414"/>
    </row>
    <row r="78" s="242" customFormat="1" ht="21.5" customHeight="1" spans="1:4">
      <c r="A78" s="152"/>
      <c r="B78" s="170" t="s">
        <v>71</v>
      </c>
      <c r="C78" s="422">
        <f>XFD79+XFD84</f>
        <v>0</v>
      </c>
      <c r="D78" s="422"/>
    </row>
    <row r="79" s="242" customFormat="1" ht="21.5" customHeight="1" spans="1:4">
      <c r="A79" s="152">
        <v>230</v>
      </c>
      <c r="B79" s="159" t="s">
        <v>72</v>
      </c>
      <c r="C79" s="414">
        <f>SUM(XFD80:XFD83)</f>
        <v>0</v>
      </c>
      <c r="D79" s="422"/>
    </row>
    <row r="80" s="242" customFormat="1" ht="21.5" customHeight="1" spans="1:4">
      <c r="A80" s="152">
        <v>23004</v>
      </c>
      <c r="B80" s="421" t="s">
        <v>830</v>
      </c>
      <c r="C80" s="414"/>
      <c r="D80" s="414"/>
    </row>
    <row r="81" s="242" customFormat="1" ht="21.5" customHeight="1" spans="1:4">
      <c r="A81" s="152">
        <v>23008</v>
      </c>
      <c r="B81" s="421" t="s">
        <v>831</v>
      </c>
      <c r="C81" s="414"/>
      <c r="D81" s="414"/>
    </row>
    <row r="82" s="242" customFormat="1" ht="23" customHeight="1" spans="1:4">
      <c r="A82" s="152">
        <v>23009</v>
      </c>
      <c r="B82" s="421" t="s">
        <v>832</v>
      </c>
      <c r="C82" s="414">
        <v>49804</v>
      </c>
      <c r="D82" s="423"/>
    </row>
    <row r="83" s="242" customFormat="1" ht="21.5" customHeight="1" spans="1:4">
      <c r="A83" s="152">
        <v>23011</v>
      </c>
      <c r="B83" s="421" t="s">
        <v>833</v>
      </c>
      <c r="C83" s="414"/>
      <c r="D83" s="414"/>
    </row>
    <row r="84" s="242" customFormat="1" ht="21.5" customHeight="1" spans="1:4">
      <c r="A84" s="152">
        <v>231</v>
      </c>
      <c r="B84" s="159" t="s">
        <v>76</v>
      </c>
      <c r="C84" s="414">
        <f>SUM(XFD85:XFD86)</f>
        <v>0</v>
      </c>
      <c r="D84" s="414"/>
    </row>
    <row r="85" s="242" customFormat="1" ht="21.5" customHeight="1" spans="1:4">
      <c r="A85" s="152">
        <v>23104</v>
      </c>
      <c r="B85" s="421" t="s">
        <v>834</v>
      </c>
      <c r="C85" s="414">
        <v>37645</v>
      </c>
      <c r="D85" s="414"/>
    </row>
    <row r="86" s="242" customFormat="1" ht="21.5" customHeight="1" spans="1:4">
      <c r="A86" s="152">
        <v>23105</v>
      </c>
      <c r="B86" s="421" t="s">
        <v>835</v>
      </c>
      <c r="C86" s="414"/>
      <c r="D86" s="414"/>
    </row>
    <row r="87" s="242" customFormat="1" ht="21.5" customHeight="1" spans="1:4">
      <c r="A87" s="152"/>
      <c r="B87" s="170" t="s">
        <v>78</v>
      </c>
      <c r="C87" s="422">
        <f>XFD78+XFD5</f>
        <v>0</v>
      </c>
      <c r="D87" s="422"/>
    </row>
  </sheetData>
  <mergeCells count="2">
    <mergeCell ref="A2:D2"/>
    <mergeCell ref="C3:D3"/>
  </mergeCells>
  <pageMargins left="0.786806" right="0.786806" top="0.944444" bottom="0.747917" header="0.314583" footer="0.511806"/>
  <pageSetup paperSize="9" scale="90" firstPageNumber="33" orientation="portrait" useFirstPageNumber="1" horizontalDpi="600" verticalDpi="600"/>
  <headerFooter>
    <oddFooter>&amp;C&amp;"Times New Roman"&amp;12— &amp;P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5"/>
  <sheetViews>
    <sheetView workbookViewId="0">
      <selection activeCell="H11" sqref="H11"/>
    </sheetView>
  </sheetViews>
  <sheetFormatPr defaultColWidth="10" defaultRowHeight="15" customHeight="1" outlineLevelCol="2"/>
  <cols>
    <col min="1" max="1" width="26.25" style="227" customWidth="1"/>
    <col min="2" max="2" width="30.125" style="227" customWidth="1"/>
    <col min="3" max="3" width="25" style="227" customWidth="1"/>
    <col min="4" max="4" width="9.75" style="227" customWidth="1"/>
    <col min="5" max="257" width="10" style="227" customWidth="1"/>
  </cols>
  <sheetData>
    <row r="1" s="227" customFormat="1" ht="31.5" customHeight="1" spans="1:1">
      <c r="A1" s="203" t="s">
        <v>836</v>
      </c>
    </row>
    <row r="2" s="228" customFormat="1" ht="27" customHeight="1" spans="1:3">
      <c r="A2" s="229" t="s">
        <v>837</v>
      </c>
      <c r="B2" s="230"/>
      <c r="C2" s="230"/>
    </row>
    <row r="3" s="227" customFormat="1" ht="30" customHeight="1" spans="1:3">
      <c r="A3" s="405" t="s">
        <v>838</v>
      </c>
      <c r="B3" s="405"/>
      <c r="C3" s="405"/>
    </row>
    <row r="4" s="227" customFormat="1" ht="30" customHeight="1" spans="1:3">
      <c r="A4" s="233" t="s">
        <v>666</v>
      </c>
      <c r="B4" s="238" t="s">
        <v>839</v>
      </c>
      <c r="C4" s="238"/>
    </row>
    <row r="5" s="227" customFormat="1" ht="30" customHeight="1" spans="1:3">
      <c r="A5" s="236"/>
      <c r="B5" s="238" t="s">
        <v>668</v>
      </c>
      <c r="C5" s="238" t="s">
        <v>669</v>
      </c>
    </row>
    <row r="6" s="227" customFormat="1" ht="30" customHeight="1" spans="1:3">
      <c r="A6" s="239" t="s">
        <v>670</v>
      </c>
      <c r="B6" s="116">
        <v>1251688.47</v>
      </c>
      <c r="C6" s="116">
        <v>1251689</v>
      </c>
    </row>
    <row r="7" s="227" customFormat="1" ht="30" customHeight="1" spans="1:3">
      <c r="A7" s="239" t="s">
        <v>671</v>
      </c>
      <c r="B7" s="116">
        <v>529209</v>
      </c>
      <c r="C7" s="116">
        <v>529209</v>
      </c>
    </row>
    <row r="8" s="227" customFormat="1" ht="30" customHeight="1" spans="1:3">
      <c r="A8" s="239" t="s">
        <v>672</v>
      </c>
      <c r="B8" s="116">
        <v>255665</v>
      </c>
      <c r="C8" s="116">
        <v>255665</v>
      </c>
    </row>
    <row r="9" s="227" customFormat="1" ht="30" customHeight="1" spans="1:3">
      <c r="A9" s="239" t="s">
        <v>673</v>
      </c>
      <c r="B9" s="116">
        <v>256813</v>
      </c>
      <c r="C9" s="116">
        <v>256813</v>
      </c>
    </row>
    <row r="10" s="227" customFormat="1" ht="30" customHeight="1" spans="1:3">
      <c r="A10" s="239" t="s">
        <v>674</v>
      </c>
      <c r="B10" s="116">
        <v>210002</v>
      </c>
      <c r="C10" s="116">
        <v>210002</v>
      </c>
    </row>
    <row r="11" s="227" customFormat="1" ht="387" customHeight="1" spans="1:3">
      <c r="A11" s="406" t="s">
        <v>840</v>
      </c>
      <c r="B11" s="407"/>
      <c r="C11" s="407"/>
    </row>
    <row r="12" s="227" customFormat="1" ht="41.25" customHeight="1" spans="1:2">
      <c r="A12" s="408"/>
      <c r="B12" s="408"/>
    </row>
    <row r="13" s="227" customFormat="1" ht="41.25" customHeight="1"/>
    <row r="15" s="227" customFormat="1" spans="2:2">
      <c r="B15" s="409"/>
    </row>
  </sheetData>
  <mergeCells count="6">
    <mergeCell ref="A2:C2"/>
    <mergeCell ref="A3:C3"/>
    <mergeCell ref="B4:C4"/>
    <mergeCell ref="A11:C11"/>
    <mergeCell ref="A12:B12"/>
    <mergeCell ref="A4:A5"/>
  </mergeCells>
  <pageMargins left="0.786806" right="0.786806" top="0.944444" bottom="0.747917" header="0.314583" footer="0.511806"/>
  <pageSetup paperSize="9" scale="90" firstPageNumber="36" orientation="portrait" useFirstPageNumber="1" horizontalDpi="600" verticalDpi="600"/>
  <headerFooter>
    <oddFooter>&amp;C&amp;"Times New Roman"&amp;12—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F12"/>
  <sheetViews>
    <sheetView workbookViewId="0">
      <selection activeCell="C53" sqref="C53"/>
    </sheetView>
  </sheetViews>
  <sheetFormatPr defaultColWidth="13.2083333333333" defaultRowHeight="15" customHeight="1" outlineLevelCol="5"/>
  <cols>
    <col min="1" max="1" width="13.2083333333333" style="244" customWidth="1"/>
    <col min="2" max="2" width="49.4416666666667" style="244" customWidth="1"/>
    <col min="3" max="3" width="18" style="243" customWidth="1"/>
    <col min="4" max="257" width="13.2083333333333" style="244" customWidth="1"/>
  </cols>
  <sheetData>
    <row r="1" s="391" customFormat="1" ht="27" customHeight="1" spans="1:3">
      <c r="A1" s="393" t="s">
        <v>841</v>
      </c>
      <c r="B1" s="401"/>
      <c r="C1" s="394"/>
    </row>
    <row r="2" s="244" customFormat="1" ht="41.1" customHeight="1" spans="1:3">
      <c r="A2" s="351" t="s">
        <v>842</v>
      </c>
      <c r="B2" s="351"/>
      <c r="C2" s="351"/>
    </row>
    <row r="3" s="244" customFormat="1" ht="23.1" customHeight="1" spans="2:3">
      <c r="B3" s="110"/>
      <c r="C3" s="402" t="s">
        <v>2</v>
      </c>
    </row>
    <row r="4" s="244" customFormat="1" ht="30" customHeight="1" spans="1:3">
      <c r="A4" s="355" t="s">
        <v>843</v>
      </c>
      <c r="B4" s="355" t="s">
        <v>844</v>
      </c>
      <c r="C4" s="355" t="s">
        <v>5</v>
      </c>
    </row>
    <row r="5" s="244" customFormat="1" ht="30" customHeight="1" spans="1:3">
      <c r="A5" s="112"/>
      <c r="B5" s="398" t="s">
        <v>845</v>
      </c>
      <c r="C5" s="106">
        <f>SUM(XFD6:XFD11)</f>
        <v>0</v>
      </c>
    </row>
    <row r="6" s="244" customFormat="1" ht="30" customHeight="1" spans="1:3">
      <c r="A6" s="104">
        <v>10202</v>
      </c>
      <c r="B6" s="108" t="s">
        <v>846</v>
      </c>
      <c r="C6" s="396">
        <v>5726.166693</v>
      </c>
    </row>
    <row r="7" s="244" customFormat="1" ht="30" customHeight="1" spans="1:3">
      <c r="A7" s="104">
        <v>10203</v>
      </c>
      <c r="B7" s="108" t="s">
        <v>847</v>
      </c>
      <c r="C7" s="396">
        <v>89006</v>
      </c>
    </row>
    <row r="8" s="244" customFormat="1" ht="30" customHeight="1" spans="1:3">
      <c r="A8" s="104">
        <v>10204</v>
      </c>
      <c r="B8" s="108" t="s">
        <v>848</v>
      </c>
      <c r="C8" s="396">
        <v>1538.150132</v>
      </c>
    </row>
    <row r="9" s="244" customFormat="1" ht="30" customHeight="1" spans="1:3">
      <c r="A9" s="104">
        <v>10210</v>
      </c>
      <c r="B9" s="108" t="s">
        <v>849</v>
      </c>
      <c r="C9" s="396">
        <v>113527</v>
      </c>
    </row>
    <row r="10" s="244" customFormat="1" ht="30" customHeight="1" spans="1:6">
      <c r="A10" s="104">
        <v>10211</v>
      </c>
      <c r="B10" s="108" t="s">
        <v>850</v>
      </c>
      <c r="C10" s="396">
        <v>165032</v>
      </c>
      <c r="F10" s="403"/>
    </row>
    <row r="11" s="244" customFormat="1" ht="30" customHeight="1" spans="1:6">
      <c r="A11" s="104">
        <v>10212</v>
      </c>
      <c r="B11" s="108" t="s">
        <v>851</v>
      </c>
      <c r="C11" s="396">
        <v>169763.547</v>
      </c>
      <c r="F11" s="404"/>
    </row>
    <row r="12" s="244" customFormat="1" ht="30" customHeight="1" spans="3:3">
      <c r="C12" s="243"/>
    </row>
  </sheetData>
  <mergeCells count="1">
    <mergeCell ref="A2:C2"/>
  </mergeCells>
  <pageMargins left="0.786806" right="0.786806" top="0.948611" bottom="0.751389" header="0.298611" footer="0.511806"/>
  <pageSetup paperSize="9" scale="90" firstPageNumber="37" orientation="portrait" useFirstPageNumber="1" horizontalDpi="600" verticalDpi="600"/>
  <headerFooter>
    <oddFooter>&amp;C&amp;"Times New Roman"&amp;12— &amp;P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21"/>
  <sheetViews>
    <sheetView workbookViewId="0">
      <selection activeCell="C53" sqref="C53"/>
    </sheetView>
  </sheetViews>
  <sheetFormatPr defaultColWidth="32.875" defaultRowHeight="15" customHeight="1" outlineLevelCol="3"/>
  <cols>
    <col min="1" max="1" width="15.7666666666667" style="79" customWidth="1"/>
    <col min="2" max="2" width="44.75" style="79" customWidth="1"/>
    <col min="3" max="3" width="19.75" style="79" customWidth="1"/>
    <col min="4" max="257" width="32.875" style="79" customWidth="1"/>
  </cols>
  <sheetData>
    <row r="1" s="93" customFormat="1" ht="37" customHeight="1" spans="1:2">
      <c r="A1" s="80" t="s">
        <v>852</v>
      </c>
      <c r="B1" s="379"/>
    </row>
    <row r="2" s="79" customFormat="1" ht="26.25" spans="1:3">
      <c r="A2" s="81" t="s">
        <v>853</v>
      </c>
      <c r="B2" s="82"/>
      <c r="C2" s="82"/>
    </row>
    <row r="3" s="79" customFormat="1" ht="24.75" customHeight="1" spans="2:3">
      <c r="B3" s="83"/>
      <c r="C3" s="290" t="s">
        <v>2</v>
      </c>
    </row>
    <row r="4" s="79" customFormat="1" ht="30" customHeight="1" spans="1:3">
      <c r="A4" s="85" t="s">
        <v>854</v>
      </c>
      <c r="B4" s="85" t="s">
        <v>855</v>
      </c>
      <c r="C4" s="85" t="s">
        <v>5</v>
      </c>
    </row>
    <row r="5" s="79" customFormat="1" ht="30" customHeight="1" spans="1:3">
      <c r="A5" s="104"/>
      <c r="B5" s="398" t="s">
        <v>856</v>
      </c>
      <c r="C5" s="106">
        <f>SUM(XFD6:XFD11)</f>
        <v>0</v>
      </c>
    </row>
    <row r="6" s="79" customFormat="1" ht="30" customHeight="1" spans="1:4">
      <c r="A6" s="104">
        <v>20902</v>
      </c>
      <c r="B6" s="108" t="s">
        <v>857</v>
      </c>
      <c r="C6" s="396">
        <v>4030.457142</v>
      </c>
      <c r="D6" s="399"/>
    </row>
    <row r="7" s="79" customFormat="1" ht="30" customHeight="1" spans="1:4">
      <c r="A7" s="104">
        <v>20903</v>
      </c>
      <c r="B7" s="108" t="s">
        <v>858</v>
      </c>
      <c r="C7" s="396">
        <v>64871.247968</v>
      </c>
      <c r="D7" s="399"/>
    </row>
    <row r="8" s="79" customFormat="1" ht="30" customHeight="1" spans="1:4">
      <c r="A8" s="104">
        <v>20904</v>
      </c>
      <c r="B8" s="108" t="s">
        <v>859</v>
      </c>
      <c r="C8" s="396">
        <v>3320.519916</v>
      </c>
      <c r="D8" s="399"/>
    </row>
    <row r="9" s="79" customFormat="1" ht="30" customHeight="1" spans="1:4">
      <c r="A9" s="104">
        <v>20910</v>
      </c>
      <c r="B9" s="108" t="s">
        <v>860</v>
      </c>
      <c r="C9" s="396">
        <v>74473.297135</v>
      </c>
      <c r="D9" s="399"/>
    </row>
    <row r="10" s="79" customFormat="1" ht="30" customHeight="1" spans="1:4">
      <c r="A10" s="104">
        <v>20911</v>
      </c>
      <c r="B10" s="108" t="s">
        <v>861</v>
      </c>
      <c r="C10" s="396">
        <v>169215</v>
      </c>
      <c r="D10" s="399"/>
    </row>
    <row r="11" s="79" customFormat="1" ht="30" customHeight="1" spans="1:4">
      <c r="A11" s="104">
        <v>20912</v>
      </c>
      <c r="B11" s="108" t="s">
        <v>862</v>
      </c>
      <c r="C11" s="396">
        <v>163619.915531</v>
      </c>
      <c r="D11" s="399"/>
    </row>
    <row r="12" s="79" customFormat="1" customHeight="1" spans="3:3">
      <c r="C12" s="399"/>
    </row>
    <row r="13" s="79" customFormat="1" customHeight="1" spans="3:3">
      <c r="C13" s="399"/>
    </row>
    <row r="14" s="79" customFormat="1" customHeight="1" spans="3:3">
      <c r="C14" s="399"/>
    </row>
    <row r="15" s="79" customFormat="1" customHeight="1" spans="3:3">
      <c r="C15" s="399"/>
    </row>
    <row r="21" s="79" customFormat="1" customHeight="1" spans="3:3">
      <c r="C21" s="400"/>
    </row>
  </sheetData>
  <mergeCells count="1">
    <mergeCell ref="A2:C2"/>
  </mergeCells>
  <pageMargins left="0.786806" right="0.786806" top="0.948611" bottom="0.751389" header="0.298611" footer="0.495833"/>
  <pageSetup paperSize="9" scale="90" firstPageNumber="38" orientation="portrait" useFirstPageNumber="1" horizontalDpi="600" verticalDpi="600"/>
  <headerFooter>
    <oddFooter>&amp;C&amp;"Times New Roman"&amp;12— &amp;P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H34"/>
  <sheetViews>
    <sheetView showZeros="0" topLeftCell="A17" workbookViewId="0">
      <selection activeCell="C53" sqref="C53"/>
    </sheetView>
  </sheetViews>
  <sheetFormatPr defaultColWidth="13.2083333333333" defaultRowHeight="15" customHeight="1" outlineLevelCol="7"/>
  <cols>
    <col min="1" max="1" width="13.2083333333333" style="244" customWidth="1"/>
    <col min="2" max="2" width="49.4416666666667" style="244" customWidth="1"/>
    <col min="3" max="3" width="15.875" style="243" customWidth="1"/>
    <col min="4" max="4" width="13.2083333333333" style="244" customWidth="1"/>
    <col min="5" max="5" width="13.2083333333333" style="392" customWidth="1"/>
    <col min="6" max="257" width="13.2083333333333" style="244" customWidth="1"/>
  </cols>
  <sheetData>
    <row r="1" s="391" customFormat="1" ht="27.75" customHeight="1" spans="1:5">
      <c r="A1" s="393" t="s">
        <v>863</v>
      </c>
      <c r="C1" s="394"/>
      <c r="E1" s="395"/>
    </row>
    <row r="2" s="244" customFormat="1" ht="32.1" customHeight="1" spans="1:5">
      <c r="A2" s="351" t="s">
        <v>864</v>
      </c>
      <c r="B2" s="352"/>
      <c r="C2" s="352"/>
      <c r="E2" s="392"/>
    </row>
    <row r="3" s="244" customFormat="1" ht="22" customHeight="1" spans="2:5">
      <c r="B3" s="110"/>
      <c r="C3" s="114" t="s">
        <v>43</v>
      </c>
      <c r="E3" s="392"/>
    </row>
    <row r="4" s="244" customFormat="1" ht="27" customHeight="1" spans="1:5">
      <c r="A4" s="355" t="s">
        <v>843</v>
      </c>
      <c r="B4" s="355" t="s">
        <v>844</v>
      </c>
      <c r="C4" s="355" t="s">
        <v>5</v>
      </c>
      <c r="E4" s="392"/>
    </row>
    <row r="5" s="244" customFormat="1" ht="27" customHeight="1" spans="1:5">
      <c r="A5" s="98"/>
      <c r="B5" s="86" t="s">
        <v>865</v>
      </c>
      <c r="C5" s="96">
        <f>XFD6+XFD12+XFD17+XFD21+XFD25</f>
        <v>0</v>
      </c>
      <c r="E5" s="392"/>
    </row>
    <row r="6" s="244" customFormat="1" ht="27" customHeight="1" spans="1:5">
      <c r="A6" s="32">
        <v>10202</v>
      </c>
      <c r="B6" s="88" t="s">
        <v>846</v>
      </c>
      <c r="C6" s="390">
        <f>SUM(XFD7:XFD11)</f>
        <v>0</v>
      </c>
      <c r="E6" s="392"/>
    </row>
    <row r="7" s="244" customFormat="1" ht="27" customHeight="1" spans="1:5">
      <c r="A7" s="32">
        <v>1020201</v>
      </c>
      <c r="B7" s="98" t="s">
        <v>866</v>
      </c>
      <c r="C7" s="390">
        <v>1837</v>
      </c>
      <c r="E7" s="392"/>
    </row>
    <row r="8" s="244" customFormat="1" ht="27" customHeight="1" spans="1:5">
      <c r="A8" s="32">
        <v>1020202</v>
      </c>
      <c r="B8" s="98" t="s">
        <v>867</v>
      </c>
      <c r="C8" s="396"/>
      <c r="E8" s="392"/>
    </row>
    <row r="9" s="244" customFormat="1" ht="27" customHeight="1" spans="1:5">
      <c r="A9" s="32">
        <v>1020203</v>
      </c>
      <c r="B9" s="98" t="s">
        <v>868</v>
      </c>
      <c r="C9" s="390">
        <v>43</v>
      </c>
      <c r="E9" s="392"/>
    </row>
    <row r="10" s="244" customFormat="1" ht="27" customHeight="1" spans="1:5">
      <c r="A10" s="32">
        <v>1101702</v>
      </c>
      <c r="B10" s="98" t="s">
        <v>869</v>
      </c>
      <c r="C10" s="390">
        <v>694</v>
      </c>
      <c r="E10" s="392"/>
    </row>
    <row r="11" s="244" customFormat="1" ht="27" customHeight="1" spans="1:5">
      <c r="A11" s="32">
        <v>1020299</v>
      </c>
      <c r="B11" s="98" t="s">
        <v>870</v>
      </c>
      <c r="C11" s="390">
        <v>4</v>
      </c>
      <c r="E11" s="392"/>
    </row>
    <row r="12" s="244" customFormat="1" ht="27" customHeight="1" spans="1:5">
      <c r="A12" s="32">
        <v>10203</v>
      </c>
      <c r="B12" s="88" t="s">
        <v>871</v>
      </c>
      <c r="C12" s="390">
        <f>SUM(XFD13:XFD16)</f>
        <v>0</v>
      </c>
      <c r="E12" s="392"/>
    </row>
    <row r="13" s="244" customFormat="1" ht="27" customHeight="1" spans="1:8">
      <c r="A13" s="32">
        <v>1020301</v>
      </c>
      <c r="B13" s="98" t="s">
        <v>872</v>
      </c>
      <c r="C13" s="390">
        <v>28729</v>
      </c>
      <c r="E13" s="392"/>
      <c r="H13" s="397"/>
    </row>
    <row r="14" s="244" customFormat="1" ht="27" customHeight="1" spans="1:5">
      <c r="A14" s="32">
        <v>1020302</v>
      </c>
      <c r="B14" s="98" t="s">
        <v>873</v>
      </c>
      <c r="C14" s="390"/>
      <c r="E14" s="392"/>
    </row>
    <row r="15" s="244" customFormat="1" ht="27" customHeight="1" spans="1:8">
      <c r="A15" s="32">
        <v>1020303</v>
      </c>
      <c r="B15" s="98" t="s">
        <v>874</v>
      </c>
      <c r="C15" s="390">
        <v>1004</v>
      </c>
      <c r="E15" s="392"/>
      <c r="H15" s="397"/>
    </row>
    <row r="16" s="244" customFormat="1" ht="27" customHeight="1" spans="1:5">
      <c r="A16" s="32">
        <v>1101603</v>
      </c>
      <c r="B16" s="98" t="s">
        <v>875</v>
      </c>
      <c r="C16" s="390">
        <v>38</v>
      </c>
      <c r="E16" s="392"/>
    </row>
    <row r="17" s="244" customFormat="1" ht="27" customHeight="1" spans="1:5">
      <c r="A17" s="32">
        <v>10204</v>
      </c>
      <c r="B17" s="88" t="s">
        <v>848</v>
      </c>
      <c r="C17" s="390">
        <f>SUM(XFD18:XFD20)</f>
        <v>0</v>
      </c>
      <c r="E17" s="392"/>
    </row>
    <row r="18" s="244" customFormat="1" ht="27" customHeight="1" spans="1:5">
      <c r="A18" s="32">
        <v>1020401</v>
      </c>
      <c r="B18" s="98" t="s">
        <v>876</v>
      </c>
      <c r="C18" s="390">
        <v>463</v>
      </c>
      <c r="E18" s="392"/>
    </row>
    <row r="19" s="244" customFormat="1" ht="27" customHeight="1" spans="1:5">
      <c r="A19" s="32">
        <v>1020402</v>
      </c>
      <c r="B19" s="98" t="s">
        <v>877</v>
      </c>
      <c r="C19" s="390"/>
      <c r="E19" s="392"/>
    </row>
    <row r="20" s="244" customFormat="1" ht="27" customHeight="1" spans="1:5">
      <c r="A20" s="32">
        <v>1020403</v>
      </c>
      <c r="B20" s="98" t="s">
        <v>878</v>
      </c>
      <c r="C20" s="390">
        <v>104</v>
      </c>
      <c r="E20" s="392"/>
    </row>
    <row r="21" s="244" customFormat="1" ht="27" customHeight="1" spans="1:5">
      <c r="A21" s="32">
        <v>10210</v>
      </c>
      <c r="B21" s="88" t="s">
        <v>849</v>
      </c>
      <c r="C21" s="390"/>
      <c r="E21" s="392"/>
    </row>
    <row r="22" s="244" customFormat="1" ht="27" customHeight="1" spans="1:5">
      <c r="A22" s="32">
        <v>1021001</v>
      </c>
      <c r="B22" s="98" t="s">
        <v>879</v>
      </c>
      <c r="C22" s="390"/>
      <c r="E22" s="392"/>
    </row>
    <row r="23" s="244" customFormat="1" ht="27" customHeight="1" spans="1:5">
      <c r="A23" s="32">
        <v>1021002</v>
      </c>
      <c r="B23" s="98" t="s">
        <v>880</v>
      </c>
      <c r="C23" s="390"/>
      <c r="E23" s="392"/>
    </row>
    <row r="24" s="244" customFormat="1" ht="27" customHeight="1" spans="1:5">
      <c r="A24" s="32">
        <v>1021003</v>
      </c>
      <c r="B24" s="98" t="s">
        <v>881</v>
      </c>
      <c r="C24" s="390"/>
      <c r="E24" s="392"/>
    </row>
    <row r="25" s="244" customFormat="1" ht="27" customHeight="1" spans="1:5">
      <c r="A25" s="32">
        <v>10211</v>
      </c>
      <c r="B25" s="88" t="s">
        <v>850</v>
      </c>
      <c r="C25" s="396">
        <f>SUM(XFD26:XFD30)</f>
        <v>0</v>
      </c>
      <c r="D25" s="397"/>
      <c r="E25" s="392"/>
    </row>
    <row r="26" s="244" customFormat="1" ht="27" customHeight="1" spans="1:5">
      <c r="A26" s="32">
        <v>1021101</v>
      </c>
      <c r="B26" s="98" t="s">
        <v>882</v>
      </c>
      <c r="C26" s="396">
        <v>18759</v>
      </c>
      <c r="E26" s="392"/>
    </row>
    <row r="27" s="244" customFormat="1" ht="27" customHeight="1" spans="1:5">
      <c r="A27" s="32">
        <v>1021102</v>
      </c>
      <c r="B27" s="98" t="s">
        <v>883</v>
      </c>
      <c r="C27" s="396">
        <v>10225</v>
      </c>
      <c r="D27" s="397"/>
      <c r="E27" s="392"/>
    </row>
    <row r="28" s="244" customFormat="1" ht="27" customHeight="1" spans="1:5">
      <c r="A28" s="32">
        <v>1021103</v>
      </c>
      <c r="B28" s="98" t="s">
        <v>884</v>
      </c>
      <c r="C28" s="396">
        <v>100</v>
      </c>
      <c r="E28" s="392"/>
    </row>
    <row r="29" s="244" customFormat="1" ht="27" customHeight="1" spans="1:5">
      <c r="A29" s="32">
        <v>1101605</v>
      </c>
      <c r="B29" s="98" t="s">
        <v>885</v>
      </c>
      <c r="C29" s="396">
        <v>1500</v>
      </c>
      <c r="E29" s="392"/>
    </row>
    <row r="30" s="244" customFormat="1" ht="27" customHeight="1" spans="1:5">
      <c r="A30" s="32">
        <v>1021199</v>
      </c>
      <c r="B30" s="98" t="s">
        <v>886</v>
      </c>
      <c r="C30" s="396">
        <v>5</v>
      </c>
      <c r="E30" s="392"/>
    </row>
    <row r="31" s="244" customFormat="1" ht="27" customHeight="1" spans="1:5">
      <c r="A31" s="32">
        <v>10212</v>
      </c>
      <c r="B31" s="88" t="s">
        <v>851</v>
      </c>
      <c r="C31" s="99"/>
      <c r="E31" s="392"/>
    </row>
    <row r="32" s="244" customFormat="1" ht="27" customHeight="1" spans="1:5">
      <c r="A32" s="32">
        <v>1021201</v>
      </c>
      <c r="B32" s="98" t="s">
        <v>887</v>
      </c>
      <c r="C32" s="99"/>
      <c r="E32" s="392"/>
    </row>
    <row r="33" s="244" customFormat="1" ht="27" customHeight="1" spans="1:5">
      <c r="A33" s="32">
        <v>1021202</v>
      </c>
      <c r="B33" s="98" t="s">
        <v>888</v>
      </c>
      <c r="C33" s="99"/>
      <c r="E33" s="392"/>
    </row>
    <row r="34" s="244" customFormat="1" ht="27" customHeight="1" spans="1:5">
      <c r="A34" s="32">
        <v>1021203</v>
      </c>
      <c r="B34" s="98" t="s">
        <v>889</v>
      </c>
      <c r="C34" s="99"/>
      <c r="E34" s="392"/>
    </row>
  </sheetData>
  <mergeCells count="1">
    <mergeCell ref="A2:C2"/>
  </mergeCells>
  <pageMargins left="0.786806" right="0.786806" top="0.786806" bottom="0.747917" header="0.314583" footer="0.511806"/>
  <pageSetup paperSize="9" scale="90" firstPageNumber="39" orientation="portrait" useFirstPageNumber="1" horizontalDpi="600" verticalDpi="600"/>
  <headerFooter>
    <oddFooter>&amp;C&amp;"Times New Roman"&amp;12— &amp;P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26"/>
  <sheetViews>
    <sheetView showZeros="0" topLeftCell="A17" workbookViewId="0">
      <selection activeCell="C53" sqref="C53"/>
    </sheetView>
  </sheetViews>
  <sheetFormatPr defaultColWidth="32.875" defaultRowHeight="15" customHeight="1" outlineLevelCol="2"/>
  <cols>
    <col min="1" max="1" width="11.3333333333333" style="79" customWidth="1"/>
    <col min="2" max="2" width="45.6583333333333" style="79" customWidth="1"/>
    <col min="3" max="3" width="23.3333333333333" style="92" customWidth="1"/>
    <col min="4" max="257" width="32.875" style="79" customWidth="1"/>
  </cols>
  <sheetData>
    <row r="1" s="93" customFormat="1" ht="33" customHeight="1" spans="1:3">
      <c r="A1" s="80" t="s">
        <v>890</v>
      </c>
      <c r="B1" s="379"/>
      <c r="C1" s="387"/>
    </row>
    <row r="2" s="79" customFormat="1" ht="25.5" spans="1:3">
      <c r="A2" s="81" t="s">
        <v>891</v>
      </c>
      <c r="B2" s="81"/>
      <c r="C2" s="81"/>
    </row>
    <row r="3" s="79" customFormat="1" ht="24.75" customHeight="1" spans="2:3">
      <c r="B3" s="83"/>
      <c r="C3" s="94" t="s">
        <v>43</v>
      </c>
    </row>
    <row r="4" s="79" customFormat="1" ht="24" customHeight="1" spans="1:3">
      <c r="A4" s="85" t="s">
        <v>854</v>
      </c>
      <c r="B4" s="85" t="s">
        <v>855</v>
      </c>
      <c r="C4" s="95" t="s">
        <v>5</v>
      </c>
    </row>
    <row r="5" s="310" customFormat="1" ht="24" customHeight="1" spans="1:3">
      <c r="A5" s="388"/>
      <c r="B5" s="377" t="s">
        <v>892</v>
      </c>
      <c r="C5" s="369">
        <f>XFD6+XFD9+XFD12+XFD18</f>
        <v>0</v>
      </c>
    </row>
    <row r="6" s="79" customFormat="1" ht="24" customHeight="1" spans="1:3">
      <c r="A6" s="32">
        <v>20902</v>
      </c>
      <c r="B6" s="88" t="s">
        <v>857</v>
      </c>
      <c r="C6" s="389">
        <f>SUM(XFD7:XFD8)</f>
        <v>0</v>
      </c>
    </row>
    <row r="7" s="79" customFormat="1" ht="24" customHeight="1" spans="1:3">
      <c r="A7" s="32">
        <v>2090201</v>
      </c>
      <c r="B7" s="98" t="s">
        <v>893</v>
      </c>
      <c r="C7" s="389">
        <v>368</v>
      </c>
    </row>
    <row r="8" s="79" customFormat="1" ht="24" customHeight="1" spans="1:3">
      <c r="A8" s="32">
        <v>2090299</v>
      </c>
      <c r="B8" s="98" t="s">
        <v>894</v>
      </c>
      <c r="C8" s="389">
        <v>1181</v>
      </c>
    </row>
    <row r="9" s="79" customFormat="1" ht="24" customHeight="1" spans="1:3">
      <c r="A9" s="32">
        <v>20903</v>
      </c>
      <c r="B9" s="88" t="s">
        <v>895</v>
      </c>
      <c r="C9" s="389">
        <f>SUM(XFD10:XFD11)</f>
        <v>0</v>
      </c>
    </row>
    <row r="10" s="79" customFormat="1" ht="24" customHeight="1" spans="1:3">
      <c r="A10" s="32">
        <v>2090301</v>
      </c>
      <c r="B10" s="98" t="s">
        <v>896</v>
      </c>
      <c r="C10" s="389">
        <v>17715</v>
      </c>
    </row>
    <row r="11" s="79" customFormat="1" ht="24" customHeight="1" spans="1:3">
      <c r="A11" s="32">
        <v>2301703</v>
      </c>
      <c r="B11" s="98" t="s">
        <v>897</v>
      </c>
      <c r="C11" s="389">
        <v>67</v>
      </c>
    </row>
    <row r="12" s="79" customFormat="1" ht="24" customHeight="1" spans="1:3">
      <c r="A12" s="32">
        <v>20904</v>
      </c>
      <c r="B12" s="88" t="s">
        <v>859</v>
      </c>
      <c r="C12" s="389">
        <f>SUM(XFD13:XFD14)</f>
        <v>0</v>
      </c>
    </row>
    <row r="13" s="79" customFormat="1" ht="24" customHeight="1" spans="1:3">
      <c r="A13" s="32">
        <v>2090401</v>
      </c>
      <c r="B13" s="98" t="s">
        <v>898</v>
      </c>
      <c r="C13" s="389">
        <v>1124</v>
      </c>
    </row>
    <row r="14" s="79" customFormat="1" ht="24" customHeight="1" spans="1:3">
      <c r="A14" s="32">
        <v>2090499</v>
      </c>
      <c r="B14" s="98" t="s">
        <v>899</v>
      </c>
      <c r="C14" s="390">
        <v>56</v>
      </c>
    </row>
    <row r="15" s="79" customFormat="1" ht="24" customHeight="1" spans="1:3">
      <c r="A15" s="32">
        <v>20910</v>
      </c>
      <c r="B15" s="88" t="s">
        <v>860</v>
      </c>
      <c r="C15" s="99"/>
    </row>
    <row r="16" s="79" customFormat="1" ht="24" customHeight="1" spans="1:3">
      <c r="A16" s="32">
        <v>2091001</v>
      </c>
      <c r="B16" s="98" t="s">
        <v>900</v>
      </c>
      <c r="C16" s="99"/>
    </row>
    <row r="17" s="79" customFormat="1" ht="24" customHeight="1" spans="1:3">
      <c r="A17" s="32">
        <v>2091099</v>
      </c>
      <c r="B17" s="98" t="s">
        <v>901</v>
      </c>
      <c r="C17" s="99"/>
    </row>
    <row r="18" s="79" customFormat="1" ht="24" customHeight="1" spans="1:3">
      <c r="A18" s="32">
        <v>20911</v>
      </c>
      <c r="B18" s="88" t="s">
        <v>861</v>
      </c>
      <c r="C18" s="390">
        <f>SUM(XFD19:XFD21)</f>
        <v>0</v>
      </c>
    </row>
    <row r="19" s="79" customFormat="1" ht="24" customHeight="1" spans="1:3">
      <c r="A19" s="32">
        <v>2091101</v>
      </c>
      <c r="B19" s="98" t="s">
        <v>900</v>
      </c>
      <c r="C19" s="390">
        <v>32816</v>
      </c>
    </row>
    <row r="20" s="79" customFormat="1" ht="24" customHeight="1" spans="1:3">
      <c r="A20" s="32">
        <v>2301705</v>
      </c>
      <c r="B20" s="98" t="s">
        <v>897</v>
      </c>
      <c r="C20" s="390"/>
    </row>
    <row r="21" s="79" customFormat="1" ht="24" customHeight="1" spans="1:3">
      <c r="A21" s="32">
        <v>2091199</v>
      </c>
      <c r="B21" s="98" t="s">
        <v>901</v>
      </c>
      <c r="C21" s="390">
        <v>842</v>
      </c>
    </row>
    <row r="22" s="79" customFormat="1" ht="24" customHeight="1" spans="1:3">
      <c r="A22" s="32">
        <v>20912</v>
      </c>
      <c r="B22" s="88" t="s">
        <v>862</v>
      </c>
      <c r="C22" s="99"/>
    </row>
    <row r="23" s="79" customFormat="1" ht="24" customHeight="1" spans="1:3">
      <c r="A23" s="32">
        <v>2091201</v>
      </c>
      <c r="B23" s="98" t="s">
        <v>896</v>
      </c>
      <c r="C23" s="99"/>
    </row>
    <row r="24" s="79" customFormat="1" ht="24" customHeight="1" spans="1:3">
      <c r="A24" s="32">
        <v>2091299</v>
      </c>
      <c r="B24" s="98" t="s">
        <v>901</v>
      </c>
      <c r="C24" s="99"/>
    </row>
    <row r="25" s="79" customFormat="1" customHeight="1" spans="3:3">
      <c r="C25" s="92"/>
    </row>
    <row r="26" s="79" customFormat="1" customHeight="1" spans="3:3">
      <c r="C26" s="92"/>
    </row>
  </sheetData>
  <mergeCells count="1">
    <mergeCell ref="A2:C2"/>
  </mergeCells>
  <pageMargins left="0.708333" right="0.708333" top="0.747917" bottom="0.747917" header="0.314583" footer="0.511806"/>
  <pageSetup paperSize="9" scale="90" firstPageNumber="41" orientation="portrait" useFirstPageNumber="1" horizontalDpi="600" verticalDpi="600"/>
  <headerFooter>
    <oddFooter>&amp;C&amp;"Times New Roman"&amp;12— &amp;P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4"/>
  <sheetViews>
    <sheetView showZeros="0" topLeftCell="A19" workbookViewId="0">
      <selection activeCell="C53" sqref="C53"/>
    </sheetView>
  </sheetViews>
  <sheetFormatPr defaultColWidth="9" defaultRowHeight="13.5" customHeight="1" outlineLevelCol="2"/>
  <cols>
    <col min="1" max="1" width="20.125" style="324" customWidth="1"/>
    <col min="2" max="2" width="40.75" style="324" customWidth="1"/>
    <col min="3" max="3" width="18.75" style="324" customWidth="1"/>
    <col min="4" max="257" width="9" style="324" customWidth="1"/>
  </cols>
  <sheetData>
    <row r="1" s="379" customFormat="1" ht="21" customHeight="1" spans="1:1">
      <c r="A1" s="80" t="s">
        <v>902</v>
      </c>
    </row>
    <row r="2" s="324" customFormat="1" ht="37.5" customHeight="1" spans="1:3">
      <c r="A2" s="81" t="s">
        <v>903</v>
      </c>
      <c r="B2" s="81"/>
      <c r="C2" s="81"/>
    </row>
    <row r="3" s="324" customFormat="1" ht="29.25" customHeight="1" spans="3:3">
      <c r="C3" s="290" t="s">
        <v>2</v>
      </c>
    </row>
    <row r="4" s="323" customFormat="1" ht="30" customHeight="1" spans="1:3">
      <c r="A4" s="85" t="s">
        <v>44</v>
      </c>
      <c r="B4" s="85" t="s">
        <v>45</v>
      </c>
      <c r="C4" s="85" t="s">
        <v>5</v>
      </c>
    </row>
    <row r="5" s="324" customFormat="1" ht="30" customHeight="1" spans="1:3">
      <c r="A5" s="342">
        <v>10306</v>
      </c>
      <c r="B5" s="348" t="s">
        <v>904</v>
      </c>
      <c r="C5" s="348">
        <f>SUM(XFD6:XFD10)</f>
        <v>0</v>
      </c>
    </row>
    <row r="6" s="324" customFormat="1" ht="30" customHeight="1" spans="1:3">
      <c r="A6" s="72">
        <v>1030601</v>
      </c>
      <c r="B6" s="380" t="s">
        <v>905</v>
      </c>
      <c r="C6" s="74">
        <v>24252</v>
      </c>
    </row>
    <row r="7" s="324" customFormat="1" ht="30" customHeight="1" spans="1:3">
      <c r="A7" s="72">
        <v>1030602</v>
      </c>
      <c r="B7" s="380" t="s">
        <v>906</v>
      </c>
      <c r="C7" s="74">
        <v>224</v>
      </c>
    </row>
    <row r="8" s="324" customFormat="1" ht="30" customHeight="1" spans="1:3">
      <c r="A8" s="72">
        <v>1030603</v>
      </c>
      <c r="B8" s="380" t="s">
        <v>907</v>
      </c>
      <c r="C8" s="74">
        <v>0</v>
      </c>
    </row>
    <row r="9" s="324" customFormat="1" ht="30" customHeight="1" spans="1:3">
      <c r="A9" s="72">
        <v>1030604</v>
      </c>
      <c r="B9" s="380" t="s">
        <v>908</v>
      </c>
      <c r="C9" s="74">
        <v>0</v>
      </c>
    </row>
    <row r="10" s="324" customFormat="1" ht="30" customHeight="1" spans="1:3">
      <c r="A10" s="72">
        <v>1030698</v>
      </c>
      <c r="B10" s="380" t="s">
        <v>909</v>
      </c>
      <c r="C10" s="74">
        <v>33750</v>
      </c>
    </row>
    <row r="11" s="324" customFormat="1" ht="30" customHeight="1" spans="1:3">
      <c r="A11" s="381"/>
      <c r="B11" s="382" t="s">
        <v>712</v>
      </c>
      <c r="C11" s="57">
        <f>XFD12+XFD13</f>
        <v>0</v>
      </c>
    </row>
    <row r="12" s="324" customFormat="1" ht="30" customHeight="1" spans="1:3">
      <c r="A12" s="72">
        <v>11005</v>
      </c>
      <c r="B12" s="72" t="s">
        <v>910</v>
      </c>
      <c r="C12" s="74">
        <v>117</v>
      </c>
    </row>
    <row r="13" s="324" customFormat="1" ht="30" customHeight="1" spans="1:3">
      <c r="A13" s="72"/>
      <c r="B13" s="383" t="s">
        <v>911</v>
      </c>
      <c r="C13" s="74">
        <v>2471</v>
      </c>
    </row>
    <row r="14" s="324" customFormat="1" ht="30" customHeight="1" spans="1:3">
      <c r="A14" s="381"/>
      <c r="B14" s="57" t="s">
        <v>912</v>
      </c>
      <c r="C14" s="57">
        <f>XFD11+XFD5</f>
        <v>0</v>
      </c>
    </row>
  </sheetData>
  <mergeCells count="1">
    <mergeCell ref="A2:C2"/>
  </mergeCells>
  <pageMargins left="0.786806" right="0.786806" top="0.948611" bottom="0.751389" header="0.298611" footer="0.495833"/>
  <pageSetup paperSize="9" scale="90" firstPageNumber="42" orientation="portrait" useFirstPageNumber="1" horizontalDpi="600" verticalDpi="600"/>
  <headerFooter>
    <oddFooter>&amp;C&amp;"Times New Roman"&amp;12— &amp;P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3"/>
  <sheetViews>
    <sheetView showZeros="0" workbookViewId="0">
      <selection activeCell="C53" sqref="C53"/>
    </sheetView>
  </sheetViews>
  <sheetFormatPr defaultColWidth="9" defaultRowHeight="13.5" customHeight="1" outlineLevelCol="2"/>
  <cols>
    <col min="1" max="1" width="20.25" style="324" customWidth="1"/>
    <col min="2" max="2" width="42.625" style="324" customWidth="1"/>
    <col min="3" max="3" width="17.125" style="324" customWidth="1"/>
    <col min="4" max="257" width="9" style="324" customWidth="1"/>
  </cols>
  <sheetData>
    <row r="1" s="379" customFormat="1" ht="33" customHeight="1" spans="1:1">
      <c r="A1" s="80" t="s">
        <v>913</v>
      </c>
    </row>
    <row r="2" s="324" customFormat="1" ht="39.75" customHeight="1" spans="1:3">
      <c r="A2" s="81" t="s">
        <v>914</v>
      </c>
      <c r="B2" s="81"/>
      <c r="C2" s="81"/>
    </row>
    <row r="3" s="324" customFormat="1" spans="2:3">
      <c r="B3" s="384"/>
      <c r="C3" s="384"/>
    </row>
    <row r="4" s="324" customFormat="1" ht="26.25" customHeight="1" spans="2:3">
      <c r="B4" s="385"/>
      <c r="C4" s="353" t="s">
        <v>2</v>
      </c>
    </row>
    <row r="5" s="324" customFormat="1" ht="40" customHeight="1" spans="1:3">
      <c r="A5" s="85" t="s">
        <v>44</v>
      </c>
      <c r="B5" s="355" t="s">
        <v>45</v>
      </c>
      <c r="C5" s="355" t="s">
        <v>5</v>
      </c>
    </row>
    <row r="6" s="324" customFormat="1" ht="30" customHeight="1" spans="1:3">
      <c r="A6" s="55"/>
      <c r="B6" s="56" t="s">
        <v>915</v>
      </c>
      <c r="C6" s="299">
        <f>SUM(XFD7:XFD8)</f>
        <v>0</v>
      </c>
    </row>
    <row r="7" s="324" customFormat="1" ht="30" customHeight="1" spans="1:3">
      <c r="A7" s="59">
        <v>208</v>
      </c>
      <c r="B7" s="60" t="s">
        <v>916</v>
      </c>
      <c r="C7" s="386">
        <v>0</v>
      </c>
    </row>
    <row r="8" s="324" customFormat="1" ht="30" customHeight="1" spans="1:3">
      <c r="A8" s="59">
        <v>223</v>
      </c>
      <c r="B8" s="60" t="s">
        <v>917</v>
      </c>
      <c r="C8" s="386">
        <v>46892</v>
      </c>
    </row>
    <row r="9" s="324" customFormat="1" ht="30" customHeight="1" spans="1:3">
      <c r="A9" s="59"/>
      <c r="B9" s="63" t="s">
        <v>71</v>
      </c>
      <c r="C9" s="76">
        <f>XFD10</f>
        <v>0</v>
      </c>
    </row>
    <row r="10" s="324" customFormat="1" ht="30" customHeight="1" spans="1:3">
      <c r="A10" s="59" t="s">
        <v>918</v>
      </c>
      <c r="B10" s="60" t="s">
        <v>72</v>
      </c>
      <c r="C10" s="386">
        <v>13922</v>
      </c>
    </row>
    <row r="11" s="324" customFormat="1" ht="30" customHeight="1" spans="1:3">
      <c r="A11" s="59" t="s">
        <v>919</v>
      </c>
      <c r="B11" s="60" t="s">
        <v>831</v>
      </c>
      <c r="C11" s="386">
        <v>11433</v>
      </c>
    </row>
    <row r="12" ht="30" customHeight="1" spans="1:3">
      <c r="A12" s="59"/>
      <c r="B12" s="60" t="s">
        <v>832</v>
      </c>
      <c r="C12" s="386">
        <v>2489</v>
      </c>
    </row>
    <row r="13" ht="30" customHeight="1" spans="1:3">
      <c r="A13" s="65"/>
      <c r="B13" s="66" t="s">
        <v>78</v>
      </c>
      <c r="C13" s="76">
        <f>XFD9+XFD6</f>
        <v>0</v>
      </c>
    </row>
  </sheetData>
  <mergeCells count="2">
    <mergeCell ref="A2:C2"/>
    <mergeCell ref="B3:C3"/>
  </mergeCells>
  <pageMargins left="0.786806" right="0.786806" top="0.948611" bottom="0.751389" header="0.298611" footer="0.495833"/>
  <pageSetup paperSize="9" scale="90" firstPageNumber="43" orientation="portrait" useFirstPageNumber="1" horizontalDpi="600" verticalDpi="600"/>
  <headerFooter>
    <oddFooter>&amp;C&amp;"Times New Roman"&amp;12— &amp;P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4"/>
  <sheetViews>
    <sheetView showZeros="0" workbookViewId="0">
      <selection activeCell="C53" sqref="C53"/>
    </sheetView>
  </sheetViews>
  <sheetFormatPr defaultColWidth="9" defaultRowHeight="13.5" customHeight="1" outlineLevelCol="2"/>
  <cols>
    <col min="1" max="1" width="20.125" style="324" customWidth="1"/>
    <col min="2" max="2" width="41.125" style="324" customWidth="1"/>
    <col min="3" max="3" width="18.75" style="323" customWidth="1"/>
    <col min="4" max="257" width="9" style="324" customWidth="1"/>
  </cols>
  <sheetData>
    <row r="1" s="379" customFormat="1" ht="26" customHeight="1" spans="1:3">
      <c r="A1" s="80" t="s">
        <v>920</v>
      </c>
      <c r="B1" s="93"/>
      <c r="C1" s="350"/>
    </row>
    <row r="2" ht="37.5" customHeight="1" spans="1:3">
      <c r="A2" s="81" t="s">
        <v>921</v>
      </c>
      <c r="B2" s="82"/>
      <c r="C2" s="82"/>
    </row>
    <row r="3" s="324" customFormat="1" ht="20" customHeight="1" spans="1:3">
      <c r="A3" s="79"/>
      <c r="B3" s="79"/>
      <c r="C3" s="84" t="s">
        <v>43</v>
      </c>
    </row>
    <row r="4" s="111" customFormat="1" ht="40" customHeight="1" spans="1:3">
      <c r="A4" s="85" t="s">
        <v>44</v>
      </c>
      <c r="B4" s="85" t="s">
        <v>45</v>
      </c>
      <c r="C4" s="85" t="s">
        <v>5</v>
      </c>
    </row>
    <row r="5" s="79" customFormat="1" ht="40" customHeight="1" spans="1:3">
      <c r="A5" s="342">
        <v>10306</v>
      </c>
      <c r="B5" s="348" t="s">
        <v>904</v>
      </c>
      <c r="C5" s="348">
        <f>SUM(XFD6:XFD10)</f>
        <v>0</v>
      </c>
    </row>
    <row r="6" s="79" customFormat="1" ht="40" customHeight="1" spans="1:3">
      <c r="A6" s="72">
        <v>1030601</v>
      </c>
      <c r="B6" s="380" t="s">
        <v>922</v>
      </c>
      <c r="C6" s="74">
        <v>9126.39</v>
      </c>
    </row>
    <row r="7" s="79" customFormat="1" ht="40" customHeight="1" spans="1:3">
      <c r="A7" s="72">
        <v>1030602</v>
      </c>
      <c r="B7" s="380" t="s">
        <v>923</v>
      </c>
      <c r="C7" s="74">
        <v>223.76</v>
      </c>
    </row>
    <row r="8" s="79" customFormat="1" ht="40" customHeight="1" spans="1:3">
      <c r="A8" s="72">
        <v>1030603</v>
      </c>
      <c r="B8" s="380" t="s">
        <v>924</v>
      </c>
      <c r="C8" s="89"/>
    </row>
    <row r="9" s="79" customFormat="1" ht="40" customHeight="1" spans="1:3">
      <c r="A9" s="72">
        <v>1030604</v>
      </c>
      <c r="B9" s="380" t="s">
        <v>925</v>
      </c>
      <c r="C9" s="89"/>
    </row>
    <row r="10" s="79" customFormat="1" ht="40" customHeight="1" spans="1:3">
      <c r="A10" s="72">
        <v>1030698</v>
      </c>
      <c r="B10" s="380" t="s">
        <v>926</v>
      </c>
      <c r="C10" s="89"/>
    </row>
    <row r="11" s="79" customFormat="1" ht="40" customHeight="1" spans="1:3">
      <c r="A11" s="381"/>
      <c r="B11" s="382" t="s">
        <v>712</v>
      </c>
      <c r="C11" s="348">
        <f>SUM(XFD12:XFD13)</f>
        <v>0</v>
      </c>
    </row>
    <row r="12" s="79" customFormat="1" ht="40" customHeight="1" spans="1:3">
      <c r="A12" s="72">
        <v>11005</v>
      </c>
      <c r="B12" s="383" t="s">
        <v>910</v>
      </c>
      <c r="C12" s="89">
        <v>2</v>
      </c>
    </row>
    <row r="13" s="79" customFormat="1" ht="40" customHeight="1" spans="1:3">
      <c r="A13" s="72">
        <v>11008</v>
      </c>
      <c r="B13" s="383" t="s">
        <v>911</v>
      </c>
      <c r="C13" s="89"/>
    </row>
    <row r="14" s="79" customFormat="1" ht="40" customHeight="1" spans="1:3">
      <c r="A14" s="381"/>
      <c r="B14" s="382" t="s">
        <v>927</v>
      </c>
      <c r="C14" s="57">
        <f>XFD11+XFD5</f>
        <v>0</v>
      </c>
    </row>
  </sheetData>
  <mergeCells count="1">
    <mergeCell ref="A2:C2"/>
  </mergeCells>
  <pageMargins left="0.708333" right="0.708333" top="0.944444" bottom="0.747917" header="0.314583" footer="0.708333"/>
  <pageSetup paperSize="9" scale="90" firstPageNumber="44" orientation="portrait" useFirstPageNumber="1" horizontalDpi="600" verticalDpi="600"/>
  <headerFooter>
    <oddFooter>&amp;C&amp;"Times New Roman"&amp;12—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37"/>
  <sheetViews>
    <sheetView showZeros="0" workbookViewId="0">
      <pane ySplit="4" topLeftCell="A5" activePane="bottomLeft" state="frozen"/>
      <selection/>
      <selection pane="bottomLeft" activeCell="A1" sqref="A1"/>
    </sheetView>
  </sheetViews>
  <sheetFormatPr defaultColWidth="9.125" defaultRowHeight="15" customHeight="1" outlineLevelCol="3"/>
  <cols>
    <col min="1" max="1" width="13.375" style="242" customWidth="1"/>
    <col min="2" max="2" width="46.875" style="242" customWidth="1"/>
    <col min="3" max="3" width="20.125" style="498" customWidth="1"/>
    <col min="4" max="257" width="9.125" style="242" customWidth="1"/>
  </cols>
  <sheetData>
    <row r="1" s="410" customFormat="1" ht="19.5" customHeight="1" spans="1:3">
      <c r="A1" s="426" t="s">
        <v>41</v>
      </c>
      <c r="C1" s="499"/>
    </row>
    <row r="2" ht="26.25" customHeight="1" spans="1:3">
      <c r="A2" s="446" t="s">
        <v>42</v>
      </c>
      <c r="B2" s="447"/>
      <c r="C2" s="447"/>
    </row>
    <row r="3" ht="26.25" customHeight="1" spans="1:3">
      <c r="A3" s="500"/>
      <c r="B3" s="500"/>
      <c r="C3" s="501" t="s">
        <v>43</v>
      </c>
    </row>
    <row r="4" ht="23.1" customHeight="1" spans="1:3">
      <c r="A4" s="502" t="s">
        <v>44</v>
      </c>
      <c r="B4" s="502" t="s">
        <v>45</v>
      </c>
      <c r="C4" s="503" t="s">
        <v>5</v>
      </c>
    </row>
    <row r="5" ht="21.9" customHeight="1" spans="1:3">
      <c r="A5" s="504"/>
      <c r="B5" s="504" t="s">
        <v>46</v>
      </c>
      <c r="C5" s="505">
        <f>SUM(XFD6:XFD29)</f>
        <v>0</v>
      </c>
    </row>
    <row r="6" ht="21.9" customHeight="1" spans="1:3">
      <c r="A6" s="506">
        <v>201</v>
      </c>
      <c r="B6" s="365" t="s">
        <v>47</v>
      </c>
      <c r="C6" s="507">
        <v>225137.59</v>
      </c>
    </row>
    <row r="7" ht="21.9" customHeight="1" spans="1:3">
      <c r="A7" s="506">
        <v>203</v>
      </c>
      <c r="B7" s="365" t="s">
        <v>48</v>
      </c>
      <c r="C7" s="507">
        <v>713.22</v>
      </c>
    </row>
    <row r="8" ht="21.9" customHeight="1" spans="1:3">
      <c r="A8" s="506">
        <v>204</v>
      </c>
      <c r="B8" s="366" t="s">
        <v>49</v>
      </c>
      <c r="C8" s="507">
        <v>66101.02</v>
      </c>
    </row>
    <row r="9" ht="21.9" customHeight="1" spans="1:3">
      <c r="A9" s="506">
        <v>205</v>
      </c>
      <c r="B9" s="366" t="s">
        <v>50</v>
      </c>
      <c r="C9" s="507">
        <v>284494.06</v>
      </c>
    </row>
    <row r="10" ht="21.9" customHeight="1" spans="1:3">
      <c r="A10" s="506">
        <v>206</v>
      </c>
      <c r="B10" s="366" t="s">
        <v>51</v>
      </c>
      <c r="C10" s="507">
        <v>18938.8</v>
      </c>
    </row>
    <row r="11" ht="21.9" customHeight="1" spans="1:3">
      <c r="A11" s="506">
        <v>207</v>
      </c>
      <c r="B11" s="366" t="s">
        <v>52</v>
      </c>
      <c r="C11" s="507">
        <v>23468.45</v>
      </c>
    </row>
    <row r="12" ht="21.9" customHeight="1" spans="1:3">
      <c r="A12" s="506">
        <v>208</v>
      </c>
      <c r="B12" s="366" t="s">
        <v>53</v>
      </c>
      <c r="C12" s="507">
        <v>303515.77</v>
      </c>
    </row>
    <row r="13" ht="21.9" customHeight="1" spans="1:3">
      <c r="A13" s="506">
        <v>210</v>
      </c>
      <c r="B13" s="366" t="s">
        <v>54</v>
      </c>
      <c r="C13" s="507">
        <v>224897.44</v>
      </c>
    </row>
    <row r="14" ht="21.9" customHeight="1" spans="1:3">
      <c r="A14" s="506">
        <v>211</v>
      </c>
      <c r="B14" s="366" t="s">
        <v>55</v>
      </c>
      <c r="C14" s="507">
        <v>33387.52</v>
      </c>
    </row>
    <row r="15" ht="21.9" customHeight="1" spans="1:3">
      <c r="A15" s="506">
        <v>212</v>
      </c>
      <c r="B15" s="366" t="s">
        <v>56</v>
      </c>
      <c r="C15" s="507">
        <v>98498.2</v>
      </c>
    </row>
    <row r="16" ht="21.9" customHeight="1" spans="1:3">
      <c r="A16" s="506">
        <v>213</v>
      </c>
      <c r="B16" s="366" t="s">
        <v>57</v>
      </c>
      <c r="C16" s="507">
        <v>233678.05</v>
      </c>
    </row>
    <row r="17" ht="21.9" customHeight="1" spans="1:3">
      <c r="A17" s="506">
        <v>214</v>
      </c>
      <c r="B17" s="366" t="s">
        <v>58</v>
      </c>
      <c r="C17" s="507">
        <v>97263.6</v>
      </c>
    </row>
    <row r="18" ht="21.9" customHeight="1" spans="1:3">
      <c r="A18" s="506">
        <v>215</v>
      </c>
      <c r="B18" s="366" t="s">
        <v>59</v>
      </c>
      <c r="C18" s="507">
        <v>59692.88</v>
      </c>
    </row>
    <row r="19" ht="21.9" customHeight="1" spans="1:3">
      <c r="A19" s="506">
        <v>216</v>
      </c>
      <c r="B19" s="366" t="s">
        <v>60</v>
      </c>
      <c r="C19" s="507">
        <v>12004</v>
      </c>
    </row>
    <row r="20" ht="21.9" customHeight="1" spans="1:3">
      <c r="A20" s="506">
        <v>217</v>
      </c>
      <c r="B20" s="366" t="s">
        <v>61</v>
      </c>
      <c r="C20" s="507">
        <v>519.66</v>
      </c>
    </row>
    <row r="21" ht="21.9" customHeight="1" spans="1:3">
      <c r="A21" s="506">
        <v>219</v>
      </c>
      <c r="B21" s="366" t="s">
        <v>62</v>
      </c>
      <c r="C21" s="507">
        <v>260</v>
      </c>
    </row>
    <row r="22" ht="21.9" customHeight="1" spans="1:3">
      <c r="A22" s="506">
        <v>220</v>
      </c>
      <c r="B22" s="366" t="s">
        <v>63</v>
      </c>
      <c r="C22" s="507">
        <v>21980.93</v>
      </c>
    </row>
    <row r="23" ht="21.9" customHeight="1" spans="1:3">
      <c r="A23" s="506">
        <v>221</v>
      </c>
      <c r="B23" s="366" t="s">
        <v>64</v>
      </c>
      <c r="C23" s="507">
        <v>45170.69</v>
      </c>
    </row>
    <row r="24" ht="21.9" customHeight="1" spans="1:3">
      <c r="A24" s="506">
        <v>222</v>
      </c>
      <c r="B24" s="366" t="s">
        <v>65</v>
      </c>
      <c r="C24" s="507">
        <v>5864</v>
      </c>
    </row>
    <row r="25" ht="21.9" customHeight="1" spans="1:3">
      <c r="A25" s="506">
        <v>224</v>
      </c>
      <c r="B25" s="366" t="s">
        <v>66</v>
      </c>
      <c r="C25" s="507">
        <v>18339.55</v>
      </c>
    </row>
    <row r="26" ht="21.9" customHeight="1" spans="1:3">
      <c r="A26" s="506">
        <v>227</v>
      </c>
      <c r="B26" s="366" t="s">
        <v>67</v>
      </c>
      <c r="C26" s="507">
        <v>0</v>
      </c>
    </row>
    <row r="27" ht="21.9" customHeight="1" spans="1:3">
      <c r="A27" s="506">
        <v>229</v>
      </c>
      <c r="B27" s="366" t="s">
        <v>68</v>
      </c>
      <c r="C27" s="507">
        <v>629</v>
      </c>
    </row>
    <row r="28" ht="21.9" customHeight="1" spans="1:3">
      <c r="A28" s="506">
        <v>232</v>
      </c>
      <c r="B28" s="366" t="s">
        <v>69</v>
      </c>
      <c r="C28" s="507">
        <v>33895</v>
      </c>
    </row>
    <row r="29" ht="21.9" customHeight="1" spans="1:3">
      <c r="A29" s="506">
        <v>233</v>
      </c>
      <c r="B29" s="366" t="s">
        <v>70</v>
      </c>
      <c r="C29" s="507">
        <v>141</v>
      </c>
    </row>
    <row r="30" ht="21.9" customHeight="1" spans="1:3">
      <c r="A30" s="508"/>
      <c r="B30" s="509" t="s">
        <v>71</v>
      </c>
      <c r="C30" s="510">
        <f>SUM(XFD31,XFD35)</f>
        <v>0</v>
      </c>
    </row>
    <row r="31" ht="21.9" customHeight="1" spans="1:3">
      <c r="A31" s="508">
        <v>230</v>
      </c>
      <c r="B31" s="511" t="s">
        <v>72</v>
      </c>
      <c r="C31" s="512">
        <v>330825</v>
      </c>
    </row>
    <row r="32" ht="21.9" customHeight="1" spans="1:3">
      <c r="A32" s="508">
        <v>23006</v>
      </c>
      <c r="B32" s="511" t="s">
        <v>73</v>
      </c>
      <c r="C32" s="512">
        <v>142057</v>
      </c>
    </row>
    <row r="33" ht="21.9" customHeight="1" spans="1:4">
      <c r="A33" s="508">
        <v>23009</v>
      </c>
      <c r="B33" s="511" t="s">
        <v>74</v>
      </c>
      <c r="C33" s="512">
        <v>168325</v>
      </c>
      <c r="D33" s="513"/>
    </row>
    <row r="34" ht="21.9" customHeight="1" spans="1:3">
      <c r="A34" s="508">
        <v>23015</v>
      </c>
      <c r="B34" s="511" t="s">
        <v>75</v>
      </c>
      <c r="C34" s="512">
        <v>20443</v>
      </c>
    </row>
    <row r="35" ht="21.9" customHeight="1" spans="1:3">
      <c r="A35" s="508">
        <v>231</v>
      </c>
      <c r="B35" s="511" t="s">
        <v>76</v>
      </c>
      <c r="C35" s="512">
        <v>88087</v>
      </c>
    </row>
    <row r="36" ht="21.9" customHeight="1" spans="1:3">
      <c r="A36" s="508">
        <v>23103</v>
      </c>
      <c r="B36" s="511" t="s">
        <v>77</v>
      </c>
      <c r="C36" s="512">
        <v>88087</v>
      </c>
    </row>
    <row r="37" ht="21.9" customHeight="1" spans="1:3">
      <c r="A37" s="514"/>
      <c r="B37" s="504" t="s">
        <v>78</v>
      </c>
      <c r="C37" s="515">
        <f>XFD30+XFD5</f>
        <v>0</v>
      </c>
    </row>
  </sheetData>
  <mergeCells count="1">
    <mergeCell ref="A2:C2"/>
  </mergeCells>
  <pageMargins left="0.904861" right="0.904861" top="0.944444" bottom="0.747917" header="0.314583" footer="0.511806"/>
  <pageSetup paperSize="9" scale="90" firstPageNumber="3" orientation="portrait" useFirstPageNumber="1" horizontalDpi="600" verticalDpi="600"/>
  <headerFooter>
    <oddFooter>&amp;C&amp;"Times New Roman"&amp;12— &amp;P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21"/>
  <sheetViews>
    <sheetView workbookViewId="0">
      <selection activeCell="C53" sqref="C53"/>
    </sheetView>
  </sheetViews>
  <sheetFormatPr defaultColWidth="9" defaultRowHeight="15" customHeight="1" outlineLevelCol="2"/>
  <cols>
    <col min="1" max="1" width="20.25" style="79" customWidth="1"/>
    <col min="2" max="2" width="45.625" style="79" customWidth="1"/>
    <col min="3" max="3" width="17.125" style="111" customWidth="1"/>
    <col min="4" max="257" width="9" style="79" customWidth="1"/>
  </cols>
  <sheetData>
    <row r="1" s="93" customFormat="1" ht="25" customHeight="1" spans="1:3">
      <c r="A1" s="80" t="s">
        <v>928</v>
      </c>
      <c r="C1" s="350"/>
    </row>
    <row r="2" ht="39.75" customHeight="1" spans="1:3">
      <c r="A2" s="81" t="s">
        <v>929</v>
      </c>
      <c r="B2" s="82"/>
      <c r="C2" s="82"/>
    </row>
    <row r="3" ht="13.5" spans="2:3">
      <c r="B3" s="374"/>
      <c r="C3" s="375"/>
    </row>
    <row r="4" s="79" customFormat="1" ht="26.25" customHeight="1" spans="2:3">
      <c r="B4" s="376"/>
      <c r="C4" s="354" t="s">
        <v>930</v>
      </c>
    </row>
    <row r="5" s="79" customFormat="1" ht="33" customHeight="1" spans="1:3">
      <c r="A5" s="85" t="s">
        <v>44</v>
      </c>
      <c r="B5" s="355" t="s">
        <v>45</v>
      </c>
      <c r="C5" s="355" t="s">
        <v>5</v>
      </c>
    </row>
    <row r="6" s="79" customFormat="1" ht="40" customHeight="1" spans="1:3">
      <c r="A6" s="85"/>
      <c r="B6" s="33" t="s">
        <v>931</v>
      </c>
      <c r="C6" s="24">
        <f>XFD7+XFD10</f>
        <v>0</v>
      </c>
    </row>
    <row r="7" s="79" customFormat="1" ht="30" customHeight="1" spans="1:3">
      <c r="A7" s="16">
        <v>208</v>
      </c>
      <c r="B7" s="30" t="s">
        <v>916</v>
      </c>
      <c r="C7" s="18"/>
    </row>
    <row r="8" s="79" customFormat="1" ht="30" customHeight="1" spans="1:3">
      <c r="A8" s="16">
        <v>20804</v>
      </c>
      <c r="B8" s="16" t="s">
        <v>932</v>
      </c>
      <c r="C8" s="18"/>
    </row>
    <row r="9" s="79" customFormat="1" ht="30" customHeight="1" spans="1:3">
      <c r="A9" s="16">
        <v>2080451</v>
      </c>
      <c r="B9" s="16" t="s">
        <v>933</v>
      </c>
      <c r="C9" s="18"/>
    </row>
    <row r="10" s="79" customFormat="1" ht="30" customHeight="1" spans="1:3">
      <c r="A10" s="16">
        <v>223</v>
      </c>
      <c r="B10" s="30" t="s">
        <v>917</v>
      </c>
      <c r="C10" s="18">
        <f>XFD11+XFD14</f>
        <v>0</v>
      </c>
    </row>
    <row r="11" s="79" customFormat="1" ht="30" customHeight="1" spans="1:3">
      <c r="A11" s="16">
        <v>22301</v>
      </c>
      <c r="B11" s="16" t="s">
        <v>934</v>
      </c>
      <c r="C11" s="18">
        <f>XFD12+XFD13</f>
        <v>0</v>
      </c>
    </row>
    <row r="12" s="79" customFormat="1" ht="30" customHeight="1" spans="1:3">
      <c r="A12" s="16" t="s">
        <v>935</v>
      </c>
      <c r="B12" s="30" t="s">
        <v>936</v>
      </c>
      <c r="C12" s="18">
        <v>2</v>
      </c>
    </row>
    <row r="13" s="79" customFormat="1" ht="30" customHeight="1" spans="1:3">
      <c r="A13" s="16" t="s">
        <v>937</v>
      </c>
      <c r="B13" s="30" t="s">
        <v>938</v>
      </c>
      <c r="C13" s="18">
        <v>35</v>
      </c>
    </row>
    <row r="14" s="79" customFormat="1" ht="30" customHeight="1" spans="1:3">
      <c r="A14" s="16">
        <v>22399</v>
      </c>
      <c r="B14" s="16" t="s">
        <v>939</v>
      </c>
      <c r="C14" s="18">
        <f>XFD15</f>
        <v>0</v>
      </c>
    </row>
    <row r="15" ht="30" customHeight="1" spans="1:3">
      <c r="A15" s="16" t="s">
        <v>940</v>
      </c>
      <c r="B15" s="16" t="s">
        <v>941</v>
      </c>
      <c r="C15" s="18">
        <v>5187</v>
      </c>
    </row>
    <row r="16" ht="30" customHeight="1" spans="1:3">
      <c r="A16" s="16"/>
      <c r="B16" s="377" t="s">
        <v>71</v>
      </c>
      <c r="C16" s="378">
        <f>XFD17</f>
        <v>0</v>
      </c>
    </row>
    <row r="17" ht="30" customHeight="1" spans="1:3">
      <c r="A17" s="16" t="s">
        <v>918</v>
      </c>
      <c r="B17" s="30" t="s">
        <v>72</v>
      </c>
      <c r="C17" s="18">
        <f>XFD18+XFD20</f>
        <v>0</v>
      </c>
    </row>
    <row r="18" ht="30" customHeight="1" spans="1:3">
      <c r="A18" s="16" t="s">
        <v>919</v>
      </c>
      <c r="B18" s="16" t="s">
        <v>942</v>
      </c>
      <c r="C18" s="18">
        <f>XFD19</f>
        <v>0</v>
      </c>
    </row>
    <row r="19" ht="30" customHeight="1" spans="1:3">
      <c r="A19" s="16" t="s">
        <v>943</v>
      </c>
      <c r="B19" s="16" t="s">
        <v>944</v>
      </c>
      <c r="C19" s="18">
        <v>3996</v>
      </c>
    </row>
    <row r="20" ht="30" customHeight="1" spans="1:3">
      <c r="A20" s="16" t="s">
        <v>945</v>
      </c>
      <c r="B20" s="16" t="s">
        <v>637</v>
      </c>
      <c r="C20" s="18">
        <v>132</v>
      </c>
    </row>
    <row r="21" ht="30" customHeight="1" spans="1:3">
      <c r="A21" s="22"/>
      <c r="B21" s="35" t="s">
        <v>78</v>
      </c>
      <c r="C21" s="24">
        <f>XFD6+XFD16</f>
        <v>0</v>
      </c>
    </row>
  </sheetData>
  <mergeCells count="2">
    <mergeCell ref="A2:C2"/>
    <mergeCell ref="B3:C3"/>
  </mergeCells>
  <pageMargins left="0.708333" right="0.708333" top="0.944444" bottom="0.747917" header="0.314583" footer="0.708333"/>
  <pageSetup paperSize="9" scale="90" firstPageNumber="45" orientation="portrait" useFirstPageNumber="1" horizontalDpi="600" verticalDpi="600"/>
  <headerFooter>
    <oddFooter>&amp;C&amp;"Times New Roman"&amp;12— &amp;P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56"/>
  <sheetViews>
    <sheetView showZeros="0" workbookViewId="0">
      <selection activeCell="C53" sqref="C53"/>
    </sheetView>
  </sheetViews>
  <sheetFormatPr defaultColWidth="9" defaultRowHeight="15.75" customHeight="1" outlineLevelCol="3"/>
  <cols>
    <col min="1" max="1" width="11.25" style="93" customWidth="1"/>
    <col min="2" max="2" width="47" style="93" customWidth="1"/>
    <col min="3" max="3" width="14.75" style="350" customWidth="1"/>
    <col min="4" max="4" width="8.125" style="93" customWidth="1"/>
    <col min="5" max="257" width="9" style="93" customWidth="1"/>
  </cols>
  <sheetData>
    <row r="1" ht="23.25" customHeight="1" spans="1:1">
      <c r="A1" s="80" t="s">
        <v>946</v>
      </c>
    </row>
    <row r="2" ht="27.75" customHeight="1" spans="1:4">
      <c r="A2" s="351" t="s">
        <v>947</v>
      </c>
      <c r="B2" s="352"/>
      <c r="C2" s="352"/>
      <c r="D2" s="352"/>
    </row>
    <row r="3" s="79" customFormat="1" ht="23.25" customHeight="1" spans="2:4">
      <c r="B3" s="244"/>
      <c r="C3" s="353" t="s">
        <v>2</v>
      </c>
      <c r="D3" s="354"/>
    </row>
    <row r="4" s="79" customFormat="1" ht="25" customHeight="1" spans="1:4">
      <c r="A4" s="68" t="s">
        <v>3</v>
      </c>
      <c r="B4" s="68" t="s">
        <v>4</v>
      </c>
      <c r="C4" s="115" t="s">
        <v>948</v>
      </c>
      <c r="D4" s="115" t="s">
        <v>949</v>
      </c>
    </row>
    <row r="5" s="79" customFormat="1" ht="25" customHeight="1" spans="1:4">
      <c r="A5" s="55"/>
      <c r="B5" s="370" t="s">
        <v>950</v>
      </c>
      <c r="C5" s="348">
        <f>XFD6+XFD22</f>
        <v>0</v>
      </c>
      <c r="D5" s="371"/>
    </row>
    <row r="6" s="79" customFormat="1" ht="25" customHeight="1" spans="1:4">
      <c r="A6" s="70">
        <v>101</v>
      </c>
      <c r="B6" s="55" t="s">
        <v>7</v>
      </c>
      <c r="C6" s="48">
        <f>SUM(XFD7:XFD21)</f>
        <v>0</v>
      </c>
      <c r="D6" s="371"/>
    </row>
    <row r="7" s="79" customFormat="1" ht="25" customHeight="1" spans="1:4">
      <c r="A7" s="70">
        <v>10101</v>
      </c>
      <c r="B7" s="55" t="s">
        <v>8</v>
      </c>
      <c r="C7" s="48">
        <v>179640.0771</v>
      </c>
      <c r="D7" s="371"/>
    </row>
    <row r="8" s="79" customFormat="1" ht="25" customHeight="1" spans="1:4">
      <c r="A8" s="70">
        <v>10104</v>
      </c>
      <c r="B8" s="55" t="s">
        <v>9</v>
      </c>
      <c r="C8" s="48">
        <v>55059.7711</v>
      </c>
      <c r="D8" s="371"/>
    </row>
    <row r="9" s="79" customFormat="1" ht="25" customHeight="1" spans="1:4">
      <c r="A9" s="70">
        <v>10106</v>
      </c>
      <c r="B9" s="55" t="s">
        <v>10</v>
      </c>
      <c r="C9" s="48">
        <v>10832.6723</v>
      </c>
      <c r="D9" s="371"/>
    </row>
    <row r="10" s="79" customFormat="1" ht="25" customHeight="1" spans="1:4">
      <c r="A10" s="70">
        <v>10107</v>
      </c>
      <c r="B10" s="55" t="s">
        <v>11</v>
      </c>
      <c r="C10" s="48">
        <v>9691.4678</v>
      </c>
      <c r="D10" s="371"/>
    </row>
    <row r="11" s="79" customFormat="1" ht="25" customHeight="1" spans="1:4">
      <c r="A11" s="70">
        <v>10109</v>
      </c>
      <c r="B11" s="55" t="s">
        <v>12</v>
      </c>
      <c r="C11" s="48">
        <v>33670.7967</v>
      </c>
      <c r="D11" s="371"/>
    </row>
    <row r="12" s="79" customFormat="1" ht="25" customHeight="1" spans="1:4">
      <c r="A12" s="70">
        <v>10110</v>
      </c>
      <c r="B12" s="55" t="s">
        <v>13</v>
      </c>
      <c r="C12" s="48">
        <v>13943.5879</v>
      </c>
      <c r="D12" s="371"/>
    </row>
    <row r="13" s="79" customFormat="1" ht="25" customHeight="1" spans="1:4">
      <c r="A13" s="70">
        <v>10111</v>
      </c>
      <c r="B13" s="55" t="s">
        <v>14</v>
      </c>
      <c r="C13" s="48">
        <v>6746.1108</v>
      </c>
      <c r="D13" s="371"/>
    </row>
    <row r="14" s="79" customFormat="1" ht="25" customHeight="1" spans="1:4">
      <c r="A14" s="70">
        <v>10112</v>
      </c>
      <c r="B14" s="55" t="s">
        <v>15</v>
      </c>
      <c r="C14" s="48">
        <v>9719.9067</v>
      </c>
      <c r="D14" s="371"/>
    </row>
    <row r="15" s="79" customFormat="1" ht="25" customHeight="1" spans="1:4">
      <c r="A15" s="70">
        <v>10113</v>
      </c>
      <c r="B15" s="55" t="s">
        <v>16</v>
      </c>
      <c r="C15" s="48">
        <v>17173.5377</v>
      </c>
      <c r="D15" s="371"/>
    </row>
    <row r="16" s="79" customFormat="1" ht="25" customHeight="1" spans="1:4">
      <c r="A16" s="70">
        <v>10114</v>
      </c>
      <c r="B16" s="55" t="s">
        <v>17</v>
      </c>
      <c r="C16" s="48">
        <v>11052.3982</v>
      </c>
      <c r="D16" s="371"/>
    </row>
    <row r="17" s="79" customFormat="1" ht="25" customHeight="1" spans="1:4">
      <c r="A17" s="70">
        <v>10118</v>
      </c>
      <c r="B17" s="55" t="s">
        <v>18</v>
      </c>
      <c r="C17" s="48">
        <v>29680.1307</v>
      </c>
      <c r="D17" s="371"/>
    </row>
    <row r="18" s="79" customFormat="1" ht="25" customHeight="1" spans="1:4">
      <c r="A18" s="70">
        <v>10119</v>
      </c>
      <c r="B18" s="55" t="s">
        <v>19</v>
      </c>
      <c r="C18" s="48">
        <v>30584.593</v>
      </c>
      <c r="D18" s="371"/>
    </row>
    <row r="19" s="79" customFormat="1" ht="25" customHeight="1" spans="1:4">
      <c r="A19" s="70">
        <v>10120</v>
      </c>
      <c r="B19" s="55" t="s">
        <v>20</v>
      </c>
      <c r="C19" s="48">
        <v>0</v>
      </c>
      <c r="D19" s="371"/>
    </row>
    <row r="20" s="79" customFormat="1" ht="25" customHeight="1" spans="1:4">
      <c r="A20" s="70">
        <v>10121</v>
      </c>
      <c r="B20" s="55" t="s">
        <v>21</v>
      </c>
      <c r="C20" s="48">
        <v>644</v>
      </c>
      <c r="D20" s="371"/>
    </row>
    <row r="21" s="79" customFormat="1" ht="25" customHeight="1" spans="1:4">
      <c r="A21" s="70">
        <v>10199</v>
      </c>
      <c r="B21" s="55" t="s">
        <v>22</v>
      </c>
      <c r="C21" s="48">
        <v>84.9299</v>
      </c>
      <c r="D21" s="371"/>
    </row>
    <row r="22" s="79" customFormat="1" ht="25" customHeight="1" spans="1:4">
      <c r="A22" s="70">
        <v>103</v>
      </c>
      <c r="B22" s="70" t="s">
        <v>23</v>
      </c>
      <c r="C22" s="48">
        <f>SUM(XFD23:XFD30)</f>
        <v>0</v>
      </c>
      <c r="D22" s="371"/>
    </row>
    <row r="23" s="79" customFormat="1" ht="25" customHeight="1" spans="1:4">
      <c r="A23" s="70">
        <v>10302</v>
      </c>
      <c r="B23" s="70" t="s">
        <v>24</v>
      </c>
      <c r="C23" s="48">
        <v>22412.0593</v>
      </c>
      <c r="D23" s="371"/>
    </row>
    <row r="24" s="79" customFormat="1" ht="25" customHeight="1" spans="1:4">
      <c r="A24" s="70">
        <v>10304</v>
      </c>
      <c r="B24" s="55" t="s">
        <v>25</v>
      </c>
      <c r="C24" s="48">
        <v>22155.98</v>
      </c>
      <c r="D24" s="371"/>
    </row>
    <row r="25" s="79" customFormat="1" ht="25" customHeight="1" spans="1:4">
      <c r="A25" s="70">
        <v>10305</v>
      </c>
      <c r="B25" s="55" t="s">
        <v>26</v>
      </c>
      <c r="C25" s="48">
        <v>37470</v>
      </c>
      <c r="D25" s="371"/>
    </row>
    <row r="26" s="79" customFormat="1" ht="25" customHeight="1" spans="1:4">
      <c r="A26" s="70">
        <v>10306</v>
      </c>
      <c r="B26" s="55" t="s">
        <v>27</v>
      </c>
      <c r="C26" s="48">
        <v>0</v>
      </c>
      <c r="D26" s="48"/>
    </row>
    <row r="27" s="79" customFormat="1" ht="25" customHeight="1" spans="1:4">
      <c r="A27" s="70">
        <v>10307</v>
      </c>
      <c r="B27" s="55" t="s">
        <v>28</v>
      </c>
      <c r="C27" s="48">
        <v>56655.03</v>
      </c>
      <c r="D27" s="371"/>
    </row>
    <row r="28" s="79" customFormat="1" ht="25" customHeight="1" spans="1:4">
      <c r="A28" s="70">
        <v>10308</v>
      </c>
      <c r="B28" s="372" t="s">
        <v>29</v>
      </c>
      <c r="C28" s="48">
        <v>19</v>
      </c>
      <c r="D28" s="371"/>
    </row>
    <row r="29" s="79" customFormat="1" ht="25" customHeight="1" spans="1:4">
      <c r="A29" s="70">
        <v>10309</v>
      </c>
      <c r="B29" s="372" t="s">
        <v>30</v>
      </c>
      <c r="C29" s="48">
        <v>6914</v>
      </c>
      <c r="D29" s="371"/>
    </row>
    <row r="30" s="79" customFormat="1" ht="25" customHeight="1" spans="1:4">
      <c r="A30" s="70">
        <v>10399</v>
      </c>
      <c r="B30" s="372" t="s">
        <v>31</v>
      </c>
      <c r="C30" s="48">
        <v>2558.85</v>
      </c>
      <c r="D30" s="371"/>
    </row>
    <row r="31" s="79" customFormat="1" ht="25" customHeight="1" spans="1:4">
      <c r="A31" s="70">
        <v>110</v>
      </c>
      <c r="B31" s="373" t="s">
        <v>951</v>
      </c>
      <c r="C31" s="87">
        <f>SUM(XFD32:XFD38)</f>
        <v>0</v>
      </c>
      <c r="D31" s="331"/>
    </row>
    <row r="32" s="79" customFormat="1" ht="25" customHeight="1" spans="1:4">
      <c r="A32" s="70">
        <v>11001</v>
      </c>
      <c r="B32" s="372" t="s">
        <v>33</v>
      </c>
      <c r="C32" s="48">
        <v>40687</v>
      </c>
      <c r="D32" s="331"/>
    </row>
    <row r="33" s="79" customFormat="1" ht="25" customHeight="1" spans="1:4">
      <c r="A33" s="70">
        <v>11002</v>
      </c>
      <c r="B33" s="372" t="s">
        <v>34</v>
      </c>
      <c r="C33" s="48">
        <v>1084312</v>
      </c>
      <c r="D33" s="331"/>
    </row>
    <row r="34" s="79" customFormat="1" ht="25" customHeight="1" spans="1:4">
      <c r="A34" s="70">
        <v>11003</v>
      </c>
      <c r="B34" s="372" t="s">
        <v>35</v>
      </c>
      <c r="C34" s="48">
        <v>75429</v>
      </c>
      <c r="D34" s="331"/>
    </row>
    <row r="35" s="79" customFormat="1" ht="25" customHeight="1" spans="1:4">
      <c r="A35" s="70">
        <v>11008</v>
      </c>
      <c r="B35" s="372" t="s">
        <v>36</v>
      </c>
      <c r="C35" s="48">
        <v>168325</v>
      </c>
      <c r="D35" s="331"/>
    </row>
    <row r="36" s="79" customFormat="1" ht="25" customHeight="1" spans="1:4">
      <c r="A36" s="70">
        <v>11009</v>
      </c>
      <c r="B36" s="372" t="s">
        <v>37</v>
      </c>
      <c r="C36" s="48">
        <v>276970</v>
      </c>
      <c r="D36" s="331"/>
    </row>
    <row r="37" s="79" customFormat="1" ht="25" customHeight="1" spans="1:4">
      <c r="A37" s="70">
        <v>11011</v>
      </c>
      <c r="B37" s="372" t="s">
        <v>38</v>
      </c>
      <c r="C37" s="48">
        <v>72681</v>
      </c>
      <c r="D37" s="331"/>
    </row>
    <row r="38" s="79" customFormat="1" ht="25" customHeight="1" spans="1:4">
      <c r="A38" s="70">
        <v>11015</v>
      </c>
      <c r="B38" s="372" t="s">
        <v>39</v>
      </c>
      <c r="C38" s="48">
        <v>25210</v>
      </c>
      <c r="D38" s="331"/>
    </row>
    <row r="39" s="79" customFormat="1" ht="25" customHeight="1" spans="1:4">
      <c r="A39" s="70"/>
      <c r="B39" s="299" t="s">
        <v>40</v>
      </c>
      <c r="C39" s="87">
        <f>XFD31+XFD5</f>
        <v>0</v>
      </c>
      <c r="D39" s="331"/>
    </row>
    <row r="40" s="289" customFormat="1" ht="12.75" customHeight="1" spans="3:3">
      <c r="C40" s="321"/>
    </row>
    <row r="41" s="289" customFormat="1" ht="12.75" customHeight="1" spans="3:3">
      <c r="C41" s="321"/>
    </row>
    <row r="42" s="289" customFormat="1" ht="12.75" customHeight="1" spans="3:3">
      <c r="C42" s="321"/>
    </row>
    <row r="43" s="289" customFormat="1" ht="12.75" spans="3:3">
      <c r="C43" s="321"/>
    </row>
    <row r="44" s="289" customFormat="1" ht="12.75" spans="3:3">
      <c r="C44" s="321"/>
    </row>
    <row r="45" s="289" customFormat="1" ht="12.75" spans="3:3">
      <c r="C45" s="321"/>
    </row>
    <row r="46" s="289" customFormat="1" ht="12.75" spans="3:3">
      <c r="C46" s="321"/>
    </row>
    <row r="47" s="289" customFormat="1" ht="12.75" spans="3:3">
      <c r="C47" s="321"/>
    </row>
    <row r="48" s="289" customFormat="1" ht="12.75" spans="3:3">
      <c r="C48" s="321"/>
    </row>
    <row r="49" s="289" customFormat="1" ht="12.75" spans="3:3">
      <c r="C49" s="321"/>
    </row>
    <row r="50" s="289" customFormat="1" ht="12.75" spans="3:3">
      <c r="C50" s="321"/>
    </row>
    <row r="51" s="289" customFormat="1" ht="12.75" spans="3:3">
      <c r="C51" s="321"/>
    </row>
    <row r="52" s="289" customFormat="1" ht="12.75" spans="3:3">
      <c r="C52" s="321"/>
    </row>
    <row r="53" s="289" customFormat="1" ht="12.75" spans="3:3">
      <c r="C53" s="321"/>
    </row>
    <row r="54" s="289" customFormat="1" ht="12.75" spans="3:3">
      <c r="C54" s="321"/>
    </row>
    <row r="55" s="289" customFormat="1" ht="12.75" spans="3:3">
      <c r="C55" s="321"/>
    </row>
    <row r="56" s="289" customFormat="1" ht="12.75" spans="3:3">
      <c r="C56" s="321"/>
    </row>
    <row r="57" s="289" customFormat="1" ht="12.75" spans="3:3">
      <c r="C57" s="321"/>
    </row>
    <row r="58" s="289" customFormat="1" ht="12.75" spans="3:3">
      <c r="C58" s="321"/>
    </row>
    <row r="59" s="289" customFormat="1" ht="12.75" spans="3:3">
      <c r="C59" s="321"/>
    </row>
    <row r="60" s="289" customFormat="1" ht="12.75" spans="3:3">
      <c r="C60" s="321"/>
    </row>
    <row r="61" s="289" customFormat="1" ht="12.75" spans="3:3">
      <c r="C61" s="321"/>
    </row>
    <row r="62" s="289" customFormat="1" ht="12.75" spans="3:3">
      <c r="C62" s="321"/>
    </row>
    <row r="63" s="289" customFormat="1" ht="12.75" spans="3:3">
      <c r="C63" s="321"/>
    </row>
    <row r="64" s="289" customFormat="1" ht="12.75" spans="3:3">
      <c r="C64" s="321"/>
    </row>
    <row r="65" s="289" customFormat="1" ht="12.75" spans="3:3">
      <c r="C65" s="321"/>
    </row>
    <row r="66" s="289" customFormat="1" ht="12.75" spans="3:3">
      <c r="C66" s="321"/>
    </row>
    <row r="67" s="289" customFormat="1" ht="12.75" spans="3:3">
      <c r="C67" s="321"/>
    </row>
    <row r="68" s="289" customFormat="1" ht="12.75" spans="3:3">
      <c r="C68" s="321"/>
    </row>
    <row r="69" s="289" customFormat="1" ht="12.75" spans="3:3">
      <c r="C69" s="321"/>
    </row>
    <row r="70" s="289" customFormat="1" ht="12.75" spans="3:3">
      <c r="C70" s="321"/>
    </row>
    <row r="71" s="289" customFormat="1" ht="12.75" spans="3:3">
      <c r="C71" s="321"/>
    </row>
    <row r="72" s="289" customFormat="1" ht="12.75" spans="3:3">
      <c r="C72" s="321"/>
    </row>
    <row r="73" s="289" customFormat="1" ht="12.75" spans="3:3">
      <c r="C73" s="321"/>
    </row>
    <row r="74" s="289" customFormat="1" ht="12.75" spans="3:3">
      <c r="C74" s="321"/>
    </row>
    <row r="75" s="289" customFormat="1" ht="12.75" spans="3:3">
      <c r="C75" s="321"/>
    </row>
    <row r="76" s="289" customFormat="1" ht="12.75" spans="3:3">
      <c r="C76" s="321"/>
    </row>
    <row r="77" s="289" customFormat="1" ht="12.75" spans="3:3">
      <c r="C77" s="321"/>
    </row>
    <row r="78" s="289" customFormat="1" ht="12.75" spans="3:3">
      <c r="C78" s="321"/>
    </row>
    <row r="79" s="289" customFormat="1" ht="12.75" spans="3:3">
      <c r="C79" s="321"/>
    </row>
    <row r="80" s="289" customFormat="1" ht="12.75" spans="3:3">
      <c r="C80" s="321"/>
    </row>
    <row r="81" s="289" customFormat="1" ht="12.75" spans="3:3">
      <c r="C81" s="321"/>
    </row>
    <row r="82" s="289" customFormat="1" ht="12.75" spans="3:3">
      <c r="C82" s="321"/>
    </row>
    <row r="83" s="289" customFormat="1" ht="12.75" spans="3:3">
      <c r="C83" s="321"/>
    </row>
    <row r="84" s="289" customFormat="1" ht="12.75" spans="3:3">
      <c r="C84" s="321"/>
    </row>
    <row r="85" s="289" customFormat="1" ht="12.75" spans="3:3">
      <c r="C85" s="321"/>
    </row>
    <row r="86" s="289" customFormat="1" ht="12.75" spans="3:3">
      <c r="C86" s="321"/>
    </row>
    <row r="87" s="289" customFormat="1" ht="12.75" spans="3:3">
      <c r="C87" s="321"/>
    </row>
    <row r="88" s="289" customFormat="1" ht="12.75" spans="3:3">
      <c r="C88" s="321"/>
    </row>
    <row r="89" s="289" customFormat="1" ht="12.75" spans="3:3">
      <c r="C89" s="321"/>
    </row>
    <row r="90" s="289" customFormat="1" ht="12.75" spans="3:3">
      <c r="C90" s="321"/>
    </row>
    <row r="91" s="289" customFormat="1" ht="12.75" spans="3:3">
      <c r="C91" s="321"/>
    </row>
    <row r="92" s="289" customFormat="1" ht="12.75" spans="3:3">
      <c r="C92" s="321"/>
    </row>
    <row r="93" s="289" customFormat="1" ht="12.75" spans="3:3">
      <c r="C93" s="321"/>
    </row>
    <row r="94" s="289" customFormat="1" ht="12.75" spans="3:3">
      <c r="C94" s="321"/>
    </row>
    <row r="95" s="289" customFormat="1" ht="12.75" spans="3:3">
      <c r="C95" s="321"/>
    </row>
    <row r="96" s="289" customFormat="1" ht="12.75" spans="3:3">
      <c r="C96" s="321"/>
    </row>
    <row r="97" s="289" customFormat="1" ht="12.75" spans="3:3">
      <c r="C97" s="321"/>
    </row>
    <row r="98" s="289" customFormat="1" ht="12.75" spans="3:3">
      <c r="C98" s="321"/>
    </row>
    <row r="99" s="289" customFormat="1" ht="12.75" spans="3:3">
      <c r="C99" s="321"/>
    </row>
    <row r="100" s="289" customFormat="1" ht="12.75" spans="3:3">
      <c r="C100" s="321"/>
    </row>
    <row r="101" s="289" customFormat="1" ht="12.75" spans="3:3">
      <c r="C101" s="321"/>
    </row>
    <row r="102" s="289" customFormat="1" ht="12.75" spans="3:3">
      <c r="C102" s="321"/>
    </row>
    <row r="103" s="289" customFormat="1" ht="12.75" spans="3:3">
      <c r="C103" s="321"/>
    </row>
    <row r="104" s="289" customFormat="1" ht="12.75" spans="3:3">
      <c r="C104" s="321"/>
    </row>
    <row r="105" s="289" customFormat="1" ht="12.75" spans="3:3">
      <c r="C105" s="321"/>
    </row>
    <row r="106" s="289" customFormat="1" ht="12.75" spans="3:3">
      <c r="C106" s="321"/>
    </row>
    <row r="107" s="289" customFormat="1" ht="12.75" spans="3:3">
      <c r="C107" s="321"/>
    </row>
    <row r="108" s="289" customFormat="1" ht="12.75" spans="3:3">
      <c r="C108" s="321"/>
    </row>
    <row r="109" s="289" customFormat="1" ht="12.75" spans="3:3">
      <c r="C109" s="321"/>
    </row>
    <row r="110" s="289" customFormat="1" ht="12.75" spans="3:3">
      <c r="C110" s="321"/>
    </row>
    <row r="111" s="289" customFormat="1" ht="12.75" spans="3:3">
      <c r="C111" s="321"/>
    </row>
    <row r="112" s="289" customFormat="1" ht="12.75" spans="3:3">
      <c r="C112" s="321"/>
    </row>
    <row r="113" s="289" customFormat="1" ht="12.75" spans="3:3">
      <c r="C113" s="321"/>
    </row>
    <row r="114" s="289" customFormat="1" ht="12.75" spans="3:3">
      <c r="C114" s="321"/>
    </row>
    <row r="115" s="289" customFormat="1" ht="12.75" spans="3:3">
      <c r="C115" s="321"/>
    </row>
    <row r="116" s="289" customFormat="1" ht="12.75" spans="3:3">
      <c r="C116" s="321"/>
    </row>
    <row r="117" s="289" customFormat="1" ht="12.75" spans="3:3">
      <c r="C117" s="321"/>
    </row>
    <row r="118" s="289" customFormat="1" ht="12.75" spans="3:3">
      <c r="C118" s="321"/>
    </row>
    <row r="119" s="289" customFormat="1" ht="12.75" spans="3:3">
      <c r="C119" s="321"/>
    </row>
    <row r="120" s="289" customFormat="1" ht="12.75" spans="3:3">
      <c r="C120" s="321"/>
    </row>
    <row r="121" s="289" customFormat="1" ht="12.75" spans="3:3">
      <c r="C121" s="321"/>
    </row>
    <row r="122" s="289" customFormat="1" ht="12.75" spans="3:3">
      <c r="C122" s="321"/>
    </row>
    <row r="123" s="289" customFormat="1" ht="12.75" spans="3:3">
      <c r="C123" s="321"/>
    </row>
    <row r="124" s="289" customFormat="1" ht="12.75" spans="3:3">
      <c r="C124" s="321"/>
    </row>
    <row r="125" s="289" customFormat="1" ht="12.75" spans="3:3">
      <c r="C125" s="321"/>
    </row>
    <row r="126" s="289" customFormat="1" ht="12.75" spans="3:3">
      <c r="C126" s="321"/>
    </row>
    <row r="127" s="289" customFormat="1" ht="12.75" spans="3:3">
      <c r="C127" s="321"/>
    </row>
    <row r="128" s="289" customFormat="1" ht="12.75" spans="3:3">
      <c r="C128" s="321"/>
    </row>
    <row r="129" s="289" customFormat="1" ht="12.75" spans="3:3">
      <c r="C129" s="321"/>
    </row>
    <row r="130" s="289" customFormat="1" ht="12.75" spans="3:3">
      <c r="C130" s="321"/>
    </row>
    <row r="131" s="289" customFormat="1" ht="12.75" spans="3:3">
      <c r="C131" s="321"/>
    </row>
    <row r="132" s="289" customFormat="1" ht="12.75" spans="3:3">
      <c r="C132" s="321"/>
    </row>
    <row r="133" s="289" customFormat="1" ht="12.75" spans="3:3">
      <c r="C133" s="321"/>
    </row>
    <row r="134" s="289" customFormat="1" ht="12.75" spans="3:3">
      <c r="C134" s="321"/>
    </row>
    <row r="135" s="289" customFormat="1" ht="12.75" spans="3:3">
      <c r="C135" s="321"/>
    </row>
    <row r="136" s="289" customFormat="1" ht="12.75" spans="3:3">
      <c r="C136" s="321"/>
    </row>
    <row r="137" s="289" customFormat="1" ht="12.75" spans="3:3">
      <c r="C137" s="321"/>
    </row>
    <row r="138" s="289" customFormat="1" ht="12.75" spans="3:3">
      <c r="C138" s="321"/>
    </row>
    <row r="139" s="289" customFormat="1" ht="12.75" spans="3:3">
      <c r="C139" s="321"/>
    </row>
    <row r="140" s="289" customFormat="1" ht="12.75" spans="3:3">
      <c r="C140" s="321"/>
    </row>
    <row r="141" s="289" customFormat="1" ht="12.75" spans="3:3">
      <c r="C141" s="321"/>
    </row>
    <row r="142" s="289" customFormat="1" ht="12.75" spans="3:3">
      <c r="C142" s="321"/>
    </row>
    <row r="143" s="289" customFormat="1" ht="12.75" spans="3:3">
      <c r="C143" s="321"/>
    </row>
    <row r="144" s="289" customFormat="1" ht="12.75" spans="3:3">
      <c r="C144" s="321"/>
    </row>
    <row r="145" s="289" customFormat="1" ht="12.75" spans="3:3">
      <c r="C145" s="321"/>
    </row>
    <row r="146" s="289" customFormat="1" ht="12.75" spans="3:3">
      <c r="C146" s="321"/>
    </row>
    <row r="147" s="289" customFormat="1" ht="12.75" spans="3:3">
      <c r="C147" s="321"/>
    </row>
    <row r="148" s="289" customFormat="1" ht="12.75" spans="3:3">
      <c r="C148" s="321"/>
    </row>
    <row r="149" s="289" customFormat="1" ht="12.75" spans="3:3">
      <c r="C149" s="321"/>
    </row>
    <row r="150" s="289" customFormat="1" ht="12.75" spans="3:3">
      <c r="C150" s="321"/>
    </row>
    <row r="151" s="289" customFormat="1" ht="12.75" spans="3:3">
      <c r="C151" s="321"/>
    </row>
    <row r="152" s="289" customFormat="1" ht="12.75" spans="3:3">
      <c r="C152" s="321"/>
    </row>
    <row r="153" s="289" customFormat="1" ht="12.75" spans="3:3">
      <c r="C153" s="321"/>
    </row>
    <row r="154" s="289" customFormat="1" ht="12.75" spans="3:3">
      <c r="C154" s="321"/>
    </row>
    <row r="155" s="289" customFormat="1" ht="12.75" spans="3:3">
      <c r="C155" s="321"/>
    </row>
    <row r="156" s="289" customFormat="1" ht="12.75" spans="3:3">
      <c r="C156" s="321"/>
    </row>
  </sheetData>
  <mergeCells count="2">
    <mergeCell ref="A2:D2"/>
    <mergeCell ref="C3:D3"/>
  </mergeCells>
  <pageMargins left="0.786806" right="0.786806" top="0.944444" bottom="0.747917" header="0.314583" footer="0.511806"/>
  <pageSetup paperSize="9" scale="90" firstPageNumber="46" orientation="portrait" useFirstPageNumber="1" horizontalDpi="600" verticalDpi="600"/>
  <headerFooter>
    <oddFooter>&amp;C&amp;"Times New Roman"&amp;12— &amp;P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38"/>
  <sheetViews>
    <sheetView showZeros="0" workbookViewId="0">
      <pane ySplit="4" topLeftCell="A5" activePane="bottomLeft" state="frozen"/>
      <selection/>
      <selection pane="bottomLeft" activeCell="A1" sqref="A1"/>
    </sheetView>
  </sheetViews>
  <sheetFormatPr defaultColWidth="9" defaultRowHeight="15" customHeight="1" outlineLevelCol="2"/>
  <cols>
    <col min="1" max="1" width="15.875" style="79" customWidth="1"/>
    <col min="2" max="2" width="45.75" style="79" customWidth="1"/>
    <col min="3" max="3" width="17.5" style="332" customWidth="1"/>
    <col min="4" max="257" width="9" style="79" customWidth="1"/>
  </cols>
  <sheetData>
    <row r="1" ht="23.25" customHeight="1" spans="1:2">
      <c r="A1" s="80" t="s">
        <v>952</v>
      </c>
      <c r="B1" s="333"/>
    </row>
    <row r="2" ht="30" customHeight="1" spans="1:3">
      <c r="A2" s="81" t="s">
        <v>953</v>
      </c>
      <c r="B2" s="82"/>
      <c r="C2" s="82"/>
    </row>
    <row r="3" ht="25" customHeight="1" spans="3:3">
      <c r="C3" s="361" t="s">
        <v>2</v>
      </c>
    </row>
    <row r="4" ht="25.5" customHeight="1" spans="1:3">
      <c r="A4" s="362" t="s">
        <v>44</v>
      </c>
      <c r="B4" s="362" t="s">
        <v>45</v>
      </c>
      <c r="C4" s="363" t="s">
        <v>646</v>
      </c>
    </row>
    <row r="5" ht="25.5" customHeight="1" spans="1:3">
      <c r="A5" s="71"/>
      <c r="B5" s="364" t="s">
        <v>954</v>
      </c>
      <c r="C5" s="71">
        <f>SUM(XFD6:XFD29)</f>
        <v>0</v>
      </c>
    </row>
    <row r="6" ht="25.5" customHeight="1" spans="1:3">
      <c r="A6" s="70">
        <v>201</v>
      </c>
      <c r="B6" s="365" t="s">
        <v>47</v>
      </c>
      <c r="C6" s="134">
        <v>266736.251</v>
      </c>
    </row>
    <row r="7" ht="25.5" customHeight="1" spans="1:3">
      <c r="A7" s="70">
        <v>203</v>
      </c>
      <c r="B7" s="365" t="s">
        <v>48</v>
      </c>
      <c r="C7" s="134">
        <v>1358</v>
      </c>
    </row>
    <row r="8" ht="25.5" customHeight="1" spans="1:3">
      <c r="A8" s="70">
        <v>204</v>
      </c>
      <c r="B8" s="366" t="s">
        <v>49</v>
      </c>
      <c r="C8" s="134">
        <v>78090.58</v>
      </c>
    </row>
    <row r="9" ht="25.5" customHeight="1" spans="1:3">
      <c r="A9" s="70">
        <v>205</v>
      </c>
      <c r="B9" s="366" t="s">
        <v>50</v>
      </c>
      <c r="C9" s="134">
        <v>299721.38</v>
      </c>
    </row>
    <row r="10" ht="25.5" customHeight="1" spans="1:3">
      <c r="A10" s="70">
        <v>206</v>
      </c>
      <c r="B10" s="366" t="s">
        <v>51</v>
      </c>
      <c r="C10" s="134">
        <v>28195.25</v>
      </c>
    </row>
    <row r="11" ht="25.5" customHeight="1" spans="1:3">
      <c r="A11" s="70">
        <v>207</v>
      </c>
      <c r="B11" s="366" t="s">
        <v>52</v>
      </c>
      <c r="C11" s="134">
        <v>22766</v>
      </c>
    </row>
    <row r="12" ht="25.5" customHeight="1" spans="1:3">
      <c r="A12" s="70">
        <v>208</v>
      </c>
      <c r="B12" s="366" t="s">
        <v>53</v>
      </c>
      <c r="C12" s="134">
        <v>348215.34</v>
      </c>
    </row>
    <row r="13" ht="25.5" customHeight="1" spans="1:3">
      <c r="A13" s="70">
        <v>210</v>
      </c>
      <c r="B13" s="366" t="s">
        <v>54</v>
      </c>
      <c r="C13" s="134">
        <v>202424.7</v>
      </c>
    </row>
    <row r="14" ht="25.5" customHeight="1" spans="1:3">
      <c r="A14" s="70">
        <v>211</v>
      </c>
      <c r="B14" s="366" t="s">
        <v>55</v>
      </c>
      <c r="C14" s="134">
        <v>29012</v>
      </c>
    </row>
    <row r="15" ht="25.5" customHeight="1" spans="1:3">
      <c r="A15" s="70">
        <v>212</v>
      </c>
      <c r="B15" s="366" t="s">
        <v>56</v>
      </c>
      <c r="C15" s="134">
        <v>105027.78</v>
      </c>
    </row>
    <row r="16" ht="25.5" customHeight="1" spans="1:3">
      <c r="A16" s="70">
        <v>213</v>
      </c>
      <c r="B16" s="366" t="s">
        <v>57</v>
      </c>
      <c r="C16" s="134">
        <v>243471.46</v>
      </c>
    </row>
    <row r="17" ht="25.5" customHeight="1" spans="1:3">
      <c r="A17" s="70">
        <v>214</v>
      </c>
      <c r="B17" s="366" t="s">
        <v>58</v>
      </c>
      <c r="C17" s="134">
        <v>97484.98</v>
      </c>
    </row>
    <row r="18" ht="25.5" customHeight="1" spans="1:3">
      <c r="A18" s="70">
        <v>215</v>
      </c>
      <c r="B18" s="366" t="s">
        <v>59</v>
      </c>
      <c r="C18" s="134">
        <v>53926.08</v>
      </c>
    </row>
    <row r="19" ht="25.5" customHeight="1" spans="1:3">
      <c r="A19" s="70">
        <v>216</v>
      </c>
      <c r="B19" s="366" t="s">
        <v>60</v>
      </c>
      <c r="C19" s="134">
        <v>8859.73</v>
      </c>
    </row>
    <row r="20" ht="25.5" customHeight="1" spans="1:3">
      <c r="A20" s="70">
        <v>217</v>
      </c>
      <c r="B20" s="366" t="s">
        <v>61</v>
      </c>
      <c r="C20" s="134">
        <v>362</v>
      </c>
    </row>
    <row r="21" ht="25.5" customHeight="1" spans="1:3">
      <c r="A21" s="70">
        <v>219</v>
      </c>
      <c r="B21" s="366" t="s">
        <v>62</v>
      </c>
      <c r="C21" s="134">
        <v>180</v>
      </c>
    </row>
    <row r="22" ht="25.5" customHeight="1" spans="1:3">
      <c r="A22" s="70">
        <v>220</v>
      </c>
      <c r="B22" s="366" t="s">
        <v>63</v>
      </c>
      <c r="C22" s="134">
        <v>21683.34</v>
      </c>
    </row>
    <row r="23" ht="25.5" customHeight="1" spans="1:3">
      <c r="A23" s="70">
        <v>221</v>
      </c>
      <c r="B23" s="366" t="s">
        <v>64</v>
      </c>
      <c r="C23" s="134">
        <v>40589.7</v>
      </c>
    </row>
    <row r="24" ht="25.5" customHeight="1" spans="1:3">
      <c r="A24" s="70">
        <v>222</v>
      </c>
      <c r="B24" s="366" t="s">
        <v>65</v>
      </c>
      <c r="C24" s="134">
        <v>13900.79</v>
      </c>
    </row>
    <row r="25" ht="25.5" customHeight="1" spans="1:3">
      <c r="A25" s="70">
        <v>224</v>
      </c>
      <c r="B25" s="366" t="s">
        <v>66</v>
      </c>
      <c r="C25" s="134">
        <v>17636.15</v>
      </c>
    </row>
    <row r="26" ht="25.5" customHeight="1" spans="1:3">
      <c r="A26" s="70">
        <v>227</v>
      </c>
      <c r="B26" s="366" t="s">
        <v>67</v>
      </c>
      <c r="C26" s="134">
        <v>21200</v>
      </c>
    </row>
    <row r="27" ht="25.5" customHeight="1" spans="1:3">
      <c r="A27" s="70">
        <v>229</v>
      </c>
      <c r="B27" s="366" t="s">
        <v>68</v>
      </c>
      <c r="C27" s="134">
        <v>40137</v>
      </c>
    </row>
    <row r="28" ht="25.5" customHeight="1" spans="1:3">
      <c r="A28" s="70">
        <v>232</v>
      </c>
      <c r="B28" s="366" t="s">
        <v>69</v>
      </c>
      <c r="C28" s="134">
        <v>35476</v>
      </c>
    </row>
    <row r="29" ht="25.5" customHeight="1" spans="1:3">
      <c r="A29" s="70">
        <v>233</v>
      </c>
      <c r="B29" s="366" t="s">
        <v>70</v>
      </c>
      <c r="C29" s="134">
        <v>130</v>
      </c>
    </row>
    <row r="30" ht="25.5" customHeight="1" spans="1:3">
      <c r="A30" s="70"/>
      <c r="B30" s="56" t="s">
        <v>71</v>
      </c>
      <c r="C30" s="299">
        <f>XFD31+XFD35</f>
        <v>0</v>
      </c>
    </row>
    <row r="31" ht="25.5" customHeight="1" spans="1:3">
      <c r="A31" s="70">
        <v>230</v>
      </c>
      <c r="B31" s="367" t="s">
        <v>72</v>
      </c>
      <c r="C31" s="134">
        <f>SUM(XFD32:XFD34)</f>
        <v>0</v>
      </c>
    </row>
    <row r="32" ht="25.5" customHeight="1" spans="1:3">
      <c r="A32" s="70">
        <v>23006</v>
      </c>
      <c r="B32" s="368" t="s">
        <v>635</v>
      </c>
      <c r="C32" s="134">
        <v>146528</v>
      </c>
    </row>
    <row r="33" ht="25.5" customHeight="1" spans="1:3">
      <c r="A33" s="70">
        <v>23009</v>
      </c>
      <c r="B33" s="367" t="s">
        <v>74</v>
      </c>
      <c r="C33" s="134">
        <v>70583</v>
      </c>
    </row>
    <row r="34" ht="25.5" customHeight="1" spans="1:3">
      <c r="A34" s="70">
        <v>23015</v>
      </c>
      <c r="B34" s="367" t="s">
        <v>75</v>
      </c>
      <c r="C34" s="134">
        <v>0</v>
      </c>
    </row>
    <row r="35" ht="25.5" customHeight="1" spans="1:3">
      <c r="A35" s="70">
        <v>231</v>
      </c>
      <c r="B35" s="367" t="s">
        <v>76</v>
      </c>
      <c r="C35" s="134">
        <f>XFD36</f>
        <v>0</v>
      </c>
    </row>
    <row r="36" ht="25.5" customHeight="1" spans="1:3">
      <c r="A36" s="70">
        <v>23103</v>
      </c>
      <c r="B36" s="368" t="s">
        <v>640</v>
      </c>
      <c r="C36" s="134">
        <v>106627</v>
      </c>
    </row>
    <row r="37" ht="25.5" customHeight="1" spans="1:3">
      <c r="A37" s="75"/>
      <c r="B37" s="179" t="s">
        <v>955</v>
      </c>
      <c r="C37" s="369">
        <f>XFD30+XFD5</f>
        <v>0</v>
      </c>
    </row>
    <row r="38" spans="1:1">
      <c r="A38" s="83"/>
    </row>
  </sheetData>
  <mergeCells count="1">
    <mergeCell ref="A2:C2"/>
  </mergeCells>
  <pageMargins left="0.786806" right="0.786806" top="0.944444" bottom="0.747917" header="0.314583" footer="0.511806"/>
  <pageSetup paperSize="9" scale="90" firstPageNumber="48" orientation="portrait" useFirstPageNumber="1" horizontalDpi="600" verticalDpi="600"/>
  <headerFooter>
    <oddFooter>&amp;C&amp;"Times New Roman"&amp;12— &amp;P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29"/>
  <sheetViews>
    <sheetView showZeros="0" zoomScale="110" zoomScaleNormal="110" workbookViewId="0">
      <pane ySplit="4" topLeftCell="A5" activePane="bottomLeft" state="frozen"/>
      <selection/>
      <selection pane="bottomLeft" activeCell="A1" sqref="A1"/>
    </sheetView>
  </sheetViews>
  <sheetFormatPr defaultColWidth="9" defaultRowHeight="15.75" customHeight="1" outlineLevelCol="3"/>
  <cols>
    <col min="1" max="1" width="12.2666666666667" style="93" customWidth="1"/>
    <col min="2" max="2" width="51.1333333333333" style="93" customWidth="1"/>
    <col min="3" max="3" width="11.475" style="350" customWidth="1"/>
    <col min="4" max="4" width="11.475" style="93" customWidth="1"/>
    <col min="5" max="257" width="9" style="93" customWidth="1"/>
  </cols>
  <sheetData>
    <row r="1" ht="23.25" customHeight="1" spans="1:3">
      <c r="A1" s="80" t="s">
        <v>956</v>
      </c>
      <c r="C1" s="350" t="s">
        <v>957</v>
      </c>
    </row>
    <row r="2" ht="23" customHeight="1" spans="1:4">
      <c r="A2" s="351" t="s">
        <v>958</v>
      </c>
      <c r="B2" s="352"/>
      <c r="C2" s="352"/>
      <c r="D2" s="352"/>
    </row>
    <row r="3" s="79" customFormat="1" ht="19" customHeight="1" spans="2:4">
      <c r="B3" s="244"/>
      <c r="C3" s="353" t="s">
        <v>2</v>
      </c>
      <c r="D3" s="354"/>
    </row>
    <row r="4" s="349" customFormat="1" ht="18" customHeight="1" spans="1:4">
      <c r="A4" s="85" t="s">
        <v>959</v>
      </c>
      <c r="B4" s="355" t="s">
        <v>960</v>
      </c>
      <c r="C4" s="355" t="s">
        <v>646</v>
      </c>
      <c r="D4" s="356" t="s">
        <v>81</v>
      </c>
    </row>
    <row r="5" s="310" customFormat="1" ht="18" customHeight="1" spans="1:4">
      <c r="A5" s="357"/>
      <c r="B5" s="358" t="s">
        <v>961</v>
      </c>
      <c r="C5" s="87">
        <f>XFD6+XFD22</f>
        <v>0</v>
      </c>
      <c r="D5" s="359"/>
    </row>
    <row r="6" s="79" customFormat="1" ht="18" customHeight="1" spans="1:4">
      <c r="A6" s="32">
        <v>101</v>
      </c>
      <c r="B6" s="32" t="s">
        <v>962</v>
      </c>
      <c r="C6" s="48">
        <f>SUM(XFD7:XFD21)</f>
        <v>0</v>
      </c>
      <c r="D6" s="331"/>
    </row>
    <row r="7" s="79" customFormat="1" ht="18" customHeight="1" spans="1:4">
      <c r="A7" s="32">
        <v>10101</v>
      </c>
      <c r="B7" s="32" t="s">
        <v>963</v>
      </c>
      <c r="C7" s="48">
        <v>33723</v>
      </c>
      <c r="D7" s="331"/>
    </row>
    <row r="8" s="79" customFormat="1" ht="16" customHeight="1" spans="1:4">
      <c r="A8" s="32">
        <v>10104</v>
      </c>
      <c r="B8" s="32" t="s">
        <v>964</v>
      </c>
      <c r="C8" s="48">
        <v>18562</v>
      </c>
      <c r="D8" s="331"/>
    </row>
    <row r="9" s="79" customFormat="1" ht="16" customHeight="1" spans="1:4">
      <c r="A9" s="32">
        <v>10106</v>
      </c>
      <c r="B9" s="32" t="s">
        <v>965</v>
      </c>
      <c r="C9" s="48">
        <v>4475</v>
      </c>
      <c r="D9" s="331"/>
    </row>
    <row r="10" s="79" customFormat="1" ht="16" customHeight="1" spans="1:4">
      <c r="A10" s="32">
        <v>10107</v>
      </c>
      <c r="B10" s="32" t="s">
        <v>966</v>
      </c>
      <c r="C10" s="48">
        <v>164</v>
      </c>
      <c r="D10" s="331"/>
    </row>
    <row r="11" s="79" customFormat="1" ht="16" customHeight="1" spans="1:4">
      <c r="A11" s="32">
        <v>10109</v>
      </c>
      <c r="B11" s="32" t="s">
        <v>967</v>
      </c>
      <c r="C11" s="48">
        <v>7175</v>
      </c>
      <c r="D11" s="331"/>
    </row>
    <row r="12" s="79" customFormat="1" ht="16" customHeight="1" spans="1:4">
      <c r="A12" s="32">
        <v>10110</v>
      </c>
      <c r="B12" s="32" t="s">
        <v>968</v>
      </c>
      <c r="C12" s="48">
        <v>5151</v>
      </c>
      <c r="D12" s="331"/>
    </row>
    <row r="13" s="79" customFormat="1" ht="16" customHeight="1" spans="1:4">
      <c r="A13" s="32">
        <v>10111</v>
      </c>
      <c r="B13" s="32" t="s">
        <v>969</v>
      </c>
      <c r="C13" s="48">
        <v>2554</v>
      </c>
      <c r="D13" s="331"/>
    </row>
    <row r="14" s="79" customFormat="1" ht="16" customHeight="1" spans="1:4">
      <c r="A14" s="32">
        <v>10112</v>
      </c>
      <c r="B14" s="32" t="s">
        <v>970</v>
      </c>
      <c r="C14" s="48">
        <v>3205</v>
      </c>
      <c r="D14" s="331"/>
    </row>
    <row r="15" s="79" customFormat="1" ht="16" customHeight="1" spans="1:4">
      <c r="A15" s="32">
        <v>10113</v>
      </c>
      <c r="B15" s="32" t="s">
        <v>971</v>
      </c>
      <c r="C15" s="48">
        <v>7141</v>
      </c>
      <c r="D15" s="331"/>
    </row>
    <row r="16" s="79" customFormat="1" ht="16" customHeight="1" spans="1:4">
      <c r="A16" s="32">
        <v>10114</v>
      </c>
      <c r="B16" s="32" t="s">
        <v>972</v>
      </c>
      <c r="C16" s="48">
        <v>2973</v>
      </c>
      <c r="D16" s="331"/>
    </row>
    <row r="17" s="79" customFormat="1" ht="16" customHeight="1" spans="1:4">
      <c r="A17" s="32">
        <v>10118</v>
      </c>
      <c r="B17" s="32" t="s">
        <v>973</v>
      </c>
      <c r="C17" s="48">
        <v>8041</v>
      </c>
      <c r="D17" s="331"/>
    </row>
    <row r="18" s="79" customFormat="1" ht="16" customHeight="1" spans="1:4">
      <c r="A18" s="32">
        <v>10119</v>
      </c>
      <c r="B18" s="32" t="s">
        <v>974</v>
      </c>
      <c r="C18" s="48">
        <v>12428</v>
      </c>
      <c r="D18" s="331"/>
    </row>
    <row r="19" s="79" customFormat="1" ht="16" customHeight="1" spans="1:4">
      <c r="A19" s="32">
        <v>10120</v>
      </c>
      <c r="B19" s="32" t="s">
        <v>975</v>
      </c>
      <c r="C19" s="48">
        <v>0</v>
      </c>
      <c r="D19" s="331"/>
    </row>
    <row r="20" s="79" customFormat="1" ht="16" customHeight="1" spans="1:4">
      <c r="A20" s="32">
        <v>10121</v>
      </c>
      <c r="B20" s="32" t="s">
        <v>976</v>
      </c>
      <c r="C20" s="48">
        <v>340</v>
      </c>
      <c r="D20" s="331"/>
    </row>
    <row r="21" s="79" customFormat="1" ht="16" customHeight="1" spans="1:4">
      <c r="A21" s="32">
        <v>10199</v>
      </c>
      <c r="B21" s="32" t="s">
        <v>977</v>
      </c>
      <c r="C21" s="48">
        <v>68</v>
      </c>
      <c r="D21" s="331"/>
    </row>
    <row r="22" s="79" customFormat="1" ht="16" customHeight="1" spans="1:4">
      <c r="A22" s="32">
        <v>103</v>
      </c>
      <c r="B22" s="32" t="s">
        <v>978</v>
      </c>
      <c r="C22" s="48">
        <f>SUM(XFD23:XFD30)</f>
        <v>0</v>
      </c>
      <c r="D22" s="331"/>
    </row>
    <row r="23" s="79" customFormat="1" ht="16" customHeight="1" spans="1:4">
      <c r="A23" s="32">
        <v>10302</v>
      </c>
      <c r="B23" s="32" t="s">
        <v>979</v>
      </c>
      <c r="C23" s="48">
        <v>3920</v>
      </c>
      <c r="D23" s="331"/>
    </row>
    <row r="24" s="79" customFormat="1" ht="16" customHeight="1" spans="1:4">
      <c r="A24" s="32">
        <v>10304</v>
      </c>
      <c r="B24" s="32" t="s">
        <v>980</v>
      </c>
      <c r="C24" s="48">
        <v>13631</v>
      </c>
      <c r="D24" s="331"/>
    </row>
    <row r="25" s="79" customFormat="1" ht="16" customHeight="1" spans="1:4">
      <c r="A25" s="32">
        <v>10305</v>
      </c>
      <c r="B25" s="32" t="s">
        <v>981</v>
      </c>
      <c r="C25" s="48">
        <v>20733</v>
      </c>
      <c r="D25" s="331"/>
    </row>
    <row r="26" s="79" customFormat="1" ht="16" customHeight="1" spans="1:4">
      <c r="A26" s="32">
        <v>10306</v>
      </c>
      <c r="B26" s="32" t="s">
        <v>982</v>
      </c>
      <c r="C26" s="48"/>
      <c r="D26" s="331"/>
    </row>
    <row r="27" s="79" customFormat="1" ht="16" customHeight="1" spans="1:4">
      <c r="A27" s="32">
        <v>10307</v>
      </c>
      <c r="B27" s="32" t="s">
        <v>983</v>
      </c>
      <c r="C27" s="48">
        <v>7160</v>
      </c>
      <c r="D27" s="331"/>
    </row>
    <row r="28" s="79" customFormat="1" ht="16" customHeight="1" spans="1:4">
      <c r="A28" s="32">
        <v>10308</v>
      </c>
      <c r="B28" s="32" t="s">
        <v>984</v>
      </c>
      <c r="C28" s="48">
        <v>12</v>
      </c>
      <c r="D28" s="331"/>
    </row>
    <row r="29" s="79" customFormat="1" ht="16" customHeight="1" spans="1:4">
      <c r="A29" s="32">
        <v>10309</v>
      </c>
      <c r="B29" s="32" t="s">
        <v>985</v>
      </c>
      <c r="C29" s="48">
        <v>5954</v>
      </c>
      <c r="D29" s="331"/>
    </row>
    <row r="30" s="79" customFormat="1" ht="16" customHeight="1" spans="1:4">
      <c r="A30" s="32">
        <v>10399</v>
      </c>
      <c r="B30" s="32" t="s">
        <v>986</v>
      </c>
      <c r="C30" s="48">
        <v>237</v>
      </c>
      <c r="D30" s="331"/>
    </row>
    <row r="31" s="79" customFormat="1" ht="18" customHeight="1" spans="1:4">
      <c r="A31" s="32">
        <v>110</v>
      </c>
      <c r="B31" s="51" t="s">
        <v>987</v>
      </c>
      <c r="C31" s="48">
        <f>XFD32+XFD34+XFD71+XFD93+XFD96+XFD98+XFD104+XFD110</f>
        <v>0</v>
      </c>
      <c r="D31" s="331"/>
    </row>
    <row r="32" s="79" customFormat="1" ht="18" customHeight="1" spans="1:4">
      <c r="A32" s="32">
        <v>11001</v>
      </c>
      <c r="B32" s="98" t="s">
        <v>33</v>
      </c>
      <c r="C32" s="48">
        <f>SUM(XFD33)</f>
        <v>0</v>
      </c>
      <c r="D32" s="331"/>
    </row>
    <row r="33" s="79" customFormat="1" ht="18" customHeight="1" spans="1:4">
      <c r="A33" s="32">
        <v>1100199</v>
      </c>
      <c r="B33" s="98" t="s">
        <v>988</v>
      </c>
      <c r="C33" s="48">
        <v>19067</v>
      </c>
      <c r="D33" s="331"/>
    </row>
    <row r="34" s="79" customFormat="1" ht="18" customHeight="1" spans="1:4">
      <c r="A34" s="32">
        <v>11002</v>
      </c>
      <c r="B34" s="98" t="s">
        <v>34</v>
      </c>
      <c r="C34" s="48">
        <f>SUM(XFD35:XFD70)</f>
        <v>0</v>
      </c>
      <c r="D34" s="331"/>
    </row>
    <row r="35" s="79" customFormat="1" ht="18" customHeight="1" spans="1:4">
      <c r="A35" s="32">
        <v>1100201</v>
      </c>
      <c r="B35" s="98" t="s">
        <v>109</v>
      </c>
      <c r="C35" s="48"/>
      <c r="D35" s="331"/>
    </row>
    <row r="36" s="79" customFormat="1" ht="18" customHeight="1" spans="1:4">
      <c r="A36" s="32">
        <v>1100202</v>
      </c>
      <c r="B36" s="98" t="s">
        <v>110</v>
      </c>
      <c r="C36" s="48">
        <v>18704</v>
      </c>
      <c r="D36" s="331"/>
    </row>
    <row r="37" s="79" customFormat="1" ht="18" customHeight="1" spans="1:4">
      <c r="A37" s="32">
        <v>1100207</v>
      </c>
      <c r="B37" s="98" t="s">
        <v>111</v>
      </c>
      <c r="C37" s="48">
        <v>13635</v>
      </c>
      <c r="D37" s="331"/>
    </row>
    <row r="38" s="79" customFormat="1" ht="18" customHeight="1" spans="1:4">
      <c r="A38" s="32">
        <v>1100208</v>
      </c>
      <c r="B38" s="98" t="s">
        <v>112</v>
      </c>
      <c r="C38" s="48">
        <v>562</v>
      </c>
      <c r="D38" s="331"/>
    </row>
    <row r="39" s="79" customFormat="1" ht="18" customHeight="1" spans="1:4">
      <c r="A39" s="32">
        <v>1100220</v>
      </c>
      <c r="B39" s="98" t="s">
        <v>113</v>
      </c>
      <c r="C39" s="48">
        <v>0</v>
      </c>
      <c r="D39" s="331"/>
    </row>
    <row r="40" s="79" customFormat="1" ht="18" customHeight="1" spans="1:4">
      <c r="A40" s="32">
        <v>1100221</v>
      </c>
      <c r="B40" s="98" t="s">
        <v>114</v>
      </c>
      <c r="C40" s="48">
        <v>0</v>
      </c>
      <c r="D40" s="331"/>
    </row>
    <row r="41" s="79" customFormat="1" ht="18" customHeight="1" spans="1:4">
      <c r="A41" s="32">
        <v>1100222</v>
      </c>
      <c r="B41" s="98" t="s">
        <v>115</v>
      </c>
      <c r="C41" s="48">
        <v>0</v>
      </c>
      <c r="D41" s="331"/>
    </row>
    <row r="42" s="79" customFormat="1" ht="18" customHeight="1" spans="1:4">
      <c r="A42" s="32">
        <v>1100225</v>
      </c>
      <c r="B42" s="98" t="s">
        <v>116</v>
      </c>
      <c r="C42" s="48"/>
      <c r="D42" s="331"/>
    </row>
    <row r="43" s="79" customFormat="1" ht="18" customHeight="1" spans="1:4">
      <c r="A43" s="32">
        <v>1100226</v>
      </c>
      <c r="B43" s="98" t="s">
        <v>117</v>
      </c>
      <c r="C43" s="48">
        <v>0</v>
      </c>
      <c r="D43" s="331"/>
    </row>
    <row r="44" s="79" customFormat="1" ht="18" customHeight="1" spans="1:4">
      <c r="A44" s="32">
        <v>1100227</v>
      </c>
      <c r="B44" s="98" t="s">
        <v>118</v>
      </c>
      <c r="C44" s="111">
        <v>22136</v>
      </c>
      <c r="D44" s="331"/>
    </row>
    <row r="45" s="79" customFormat="1" ht="18" customHeight="1" spans="1:4">
      <c r="A45" s="32">
        <v>1100228</v>
      </c>
      <c r="B45" s="98" t="s">
        <v>119</v>
      </c>
      <c r="C45" s="48">
        <v>0</v>
      </c>
      <c r="D45" s="331"/>
    </row>
    <row r="46" s="79" customFormat="1" ht="18" customHeight="1" spans="1:4">
      <c r="A46" s="32" t="s">
        <v>989</v>
      </c>
      <c r="B46" s="98" t="s">
        <v>990</v>
      </c>
      <c r="C46" s="48">
        <v>0</v>
      </c>
      <c r="D46" s="331"/>
    </row>
    <row r="47" s="79" customFormat="1" ht="18" customHeight="1" spans="1:4">
      <c r="A47" s="32">
        <v>1100241</v>
      </c>
      <c r="B47" s="98" t="s">
        <v>122</v>
      </c>
      <c r="C47" s="48">
        <v>0</v>
      </c>
      <c r="D47" s="331"/>
    </row>
    <row r="48" s="79" customFormat="1" ht="18" customHeight="1" spans="1:4">
      <c r="A48" s="32">
        <v>1100242</v>
      </c>
      <c r="B48" s="98" t="s">
        <v>123</v>
      </c>
      <c r="C48" s="48">
        <v>0</v>
      </c>
      <c r="D48" s="331"/>
    </row>
    <row r="49" s="79" customFormat="1" ht="18" customHeight="1" spans="1:4">
      <c r="A49" s="32">
        <v>1100243</v>
      </c>
      <c r="B49" s="98" t="s">
        <v>124</v>
      </c>
      <c r="C49" s="48">
        <v>0</v>
      </c>
      <c r="D49" s="331"/>
    </row>
    <row r="50" s="79" customFormat="1" ht="18" customHeight="1" spans="1:4">
      <c r="A50" s="32">
        <v>1100244</v>
      </c>
      <c r="B50" s="98" t="s">
        <v>125</v>
      </c>
      <c r="C50" s="48">
        <v>1737</v>
      </c>
      <c r="D50" s="331"/>
    </row>
    <row r="51" s="79" customFormat="1" ht="18" customHeight="1" spans="1:4">
      <c r="A51" s="32">
        <v>1100245</v>
      </c>
      <c r="B51" s="98" t="s">
        <v>126</v>
      </c>
      <c r="C51" s="48">
        <v>3069</v>
      </c>
      <c r="D51" s="331"/>
    </row>
    <row r="52" s="79" customFormat="1" ht="18" customHeight="1" spans="1:4">
      <c r="A52" s="32">
        <v>1100246</v>
      </c>
      <c r="B52" s="98" t="s">
        <v>127</v>
      </c>
      <c r="C52" s="48">
        <v>0</v>
      </c>
      <c r="D52" s="331"/>
    </row>
    <row r="53" s="79" customFormat="1" ht="18" customHeight="1" spans="1:4">
      <c r="A53" s="32">
        <v>1100247</v>
      </c>
      <c r="B53" s="98" t="s">
        <v>128</v>
      </c>
      <c r="C53" s="48">
        <v>0</v>
      </c>
      <c r="D53" s="331"/>
    </row>
    <row r="54" s="79" customFormat="1" ht="18" customHeight="1" spans="1:4">
      <c r="A54" s="32">
        <v>1100248</v>
      </c>
      <c r="B54" s="98" t="s">
        <v>129</v>
      </c>
      <c r="C54" s="48">
        <v>5576</v>
      </c>
      <c r="D54" s="331"/>
    </row>
    <row r="55" s="79" customFormat="1" ht="18" customHeight="1" spans="1:4">
      <c r="A55" s="32">
        <v>1100249</v>
      </c>
      <c r="B55" s="98" t="s">
        <v>130</v>
      </c>
      <c r="C55" s="48">
        <f>457+315+52608+13777+5599+409-931</f>
        <v>72234</v>
      </c>
      <c r="D55" s="331"/>
    </row>
    <row r="56" s="79" customFormat="1" ht="18" customHeight="1" spans="1:4">
      <c r="A56" s="32">
        <v>1100250</v>
      </c>
      <c r="B56" s="98" t="s">
        <v>131</v>
      </c>
      <c r="C56" s="48">
        <v>6434</v>
      </c>
      <c r="D56" s="331"/>
    </row>
    <row r="57" s="79" customFormat="1" ht="18" customHeight="1" spans="1:4">
      <c r="A57" s="32">
        <v>1100251</v>
      </c>
      <c r="B57" s="98" t="s">
        <v>132</v>
      </c>
      <c r="C57" s="48"/>
      <c r="D57" s="331"/>
    </row>
    <row r="58" s="79" customFormat="1" ht="18" customHeight="1" spans="1:4">
      <c r="A58" s="32">
        <v>1100252</v>
      </c>
      <c r="B58" s="98" t="s">
        <v>133</v>
      </c>
      <c r="C58" s="48">
        <f>280+522</f>
        <v>802</v>
      </c>
      <c r="D58" s="331"/>
    </row>
    <row r="59" s="79" customFormat="1" ht="18" customHeight="1" spans="1:4">
      <c r="A59" s="32">
        <v>1100253</v>
      </c>
      <c r="B59" s="98" t="s">
        <v>134</v>
      </c>
      <c r="C59" s="48">
        <v>41</v>
      </c>
      <c r="D59" s="331"/>
    </row>
    <row r="60" s="79" customFormat="1" ht="19" customHeight="1" spans="1:4">
      <c r="A60" s="32">
        <v>1100254</v>
      </c>
      <c r="B60" s="98" t="s">
        <v>135</v>
      </c>
      <c r="C60" s="48"/>
      <c r="D60" s="331"/>
    </row>
    <row r="61" s="79" customFormat="1" ht="18" customHeight="1" spans="1:4">
      <c r="A61" s="32">
        <v>1100255</v>
      </c>
      <c r="B61" s="98" t="s">
        <v>136</v>
      </c>
      <c r="C61" s="48"/>
      <c r="D61" s="331"/>
    </row>
    <row r="62" s="79" customFormat="1" ht="18" customHeight="1" spans="1:4">
      <c r="A62" s="32">
        <v>1100256</v>
      </c>
      <c r="B62" s="98" t="s">
        <v>137</v>
      </c>
      <c r="C62" s="48"/>
      <c r="D62" s="331"/>
    </row>
    <row r="63" s="79" customFormat="1" ht="20" customHeight="1" spans="1:4">
      <c r="A63" s="32">
        <v>1100257</v>
      </c>
      <c r="B63" s="98" t="s">
        <v>138</v>
      </c>
      <c r="C63" s="48"/>
      <c r="D63" s="331"/>
    </row>
    <row r="64" s="79" customFormat="1" ht="18" customHeight="1" spans="1:4">
      <c r="A64" s="32">
        <v>1100258</v>
      </c>
      <c r="B64" s="98" t="s">
        <v>139</v>
      </c>
      <c r="C64" s="48">
        <v>125</v>
      </c>
      <c r="D64" s="331"/>
    </row>
    <row r="65" s="79" customFormat="1" ht="18" customHeight="1" spans="1:4">
      <c r="A65" s="32">
        <v>1100259</v>
      </c>
      <c r="B65" s="98" t="s">
        <v>140</v>
      </c>
      <c r="C65" s="48">
        <v>656</v>
      </c>
      <c r="D65" s="331"/>
    </row>
    <row r="66" s="79" customFormat="1" ht="24" customHeight="1" spans="1:4">
      <c r="A66" s="32">
        <v>1100260</v>
      </c>
      <c r="B66" s="98" t="s">
        <v>141</v>
      </c>
      <c r="C66" s="48"/>
      <c r="D66" s="331"/>
    </row>
    <row r="67" s="79" customFormat="1" ht="18" customHeight="1" spans="1:4">
      <c r="A67" s="32">
        <v>1100269</v>
      </c>
      <c r="B67" s="98" t="s">
        <v>142</v>
      </c>
      <c r="C67" s="48"/>
      <c r="D67" s="331"/>
    </row>
    <row r="68" s="79" customFormat="1" ht="18" customHeight="1" spans="1:4">
      <c r="A68" s="32">
        <v>1100296</v>
      </c>
      <c r="B68" s="98" t="s">
        <v>143</v>
      </c>
      <c r="C68" s="48">
        <v>9181</v>
      </c>
      <c r="D68" s="331"/>
    </row>
    <row r="69" s="79" customFormat="1" ht="18" customHeight="1" spans="1:4">
      <c r="A69" s="32">
        <v>1100297</v>
      </c>
      <c r="B69" s="98" t="s">
        <v>144</v>
      </c>
      <c r="C69" s="48">
        <v>520</v>
      </c>
      <c r="D69" s="331"/>
    </row>
    <row r="70" s="79" customFormat="1" ht="18" customHeight="1" spans="1:4">
      <c r="A70" s="32">
        <v>1100299</v>
      </c>
      <c r="B70" s="98" t="s">
        <v>991</v>
      </c>
      <c r="C70" s="48">
        <v>0</v>
      </c>
      <c r="D70" s="331"/>
    </row>
    <row r="71" s="79" customFormat="1" ht="18" customHeight="1" spans="1:4">
      <c r="A71" s="32">
        <v>11003</v>
      </c>
      <c r="B71" s="98" t="s">
        <v>35</v>
      </c>
      <c r="C71" s="48">
        <f>SUM(XFD72:XFD92)</f>
        <v>0</v>
      </c>
      <c r="D71" s="331"/>
    </row>
    <row r="72" s="79" customFormat="1" ht="18" customHeight="1" spans="1:4">
      <c r="A72" s="32">
        <v>1100301</v>
      </c>
      <c r="B72" s="98" t="s">
        <v>146</v>
      </c>
      <c r="C72" s="48">
        <v>8</v>
      </c>
      <c r="D72" s="331"/>
    </row>
    <row r="73" s="79" customFormat="1" ht="18" customHeight="1" spans="1:4">
      <c r="A73" s="32">
        <v>1100302</v>
      </c>
      <c r="B73" s="98" t="s">
        <v>147</v>
      </c>
      <c r="C73" s="48">
        <v>0</v>
      </c>
      <c r="D73" s="331"/>
    </row>
    <row r="74" s="79" customFormat="1" ht="18" customHeight="1" spans="1:4">
      <c r="A74" s="32">
        <v>1100303</v>
      </c>
      <c r="B74" s="98" t="s">
        <v>148</v>
      </c>
      <c r="C74" s="48">
        <v>286</v>
      </c>
      <c r="D74" s="331"/>
    </row>
    <row r="75" s="79" customFormat="1" ht="18" customHeight="1" spans="1:4">
      <c r="A75" s="32">
        <v>1100304</v>
      </c>
      <c r="B75" s="98" t="s">
        <v>149</v>
      </c>
      <c r="C75" s="48">
        <v>0</v>
      </c>
      <c r="D75" s="331"/>
    </row>
    <row r="76" s="79" customFormat="1" ht="18" customHeight="1" spans="1:4">
      <c r="A76" s="32">
        <v>1100305</v>
      </c>
      <c r="B76" s="98" t="s">
        <v>150</v>
      </c>
      <c r="C76" s="48">
        <v>0</v>
      </c>
      <c r="D76" s="331"/>
    </row>
    <row r="77" s="79" customFormat="1" ht="18" customHeight="1" spans="1:4">
      <c r="A77" s="32">
        <v>1100306</v>
      </c>
      <c r="B77" s="98" t="s">
        <v>151</v>
      </c>
      <c r="C77" s="48">
        <v>0</v>
      </c>
      <c r="D77" s="331"/>
    </row>
    <row r="78" s="79" customFormat="1" ht="18" customHeight="1" spans="1:4">
      <c r="A78" s="32">
        <v>1100307</v>
      </c>
      <c r="B78" s="98" t="s">
        <v>152</v>
      </c>
      <c r="C78" s="48">
        <v>0</v>
      </c>
      <c r="D78" s="331"/>
    </row>
    <row r="79" s="79" customFormat="1" ht="18" customHeight="1" spans="1:4">
      <c r="A79" s="32">
        <v>1100308</v>
      </c>
      <c r="B79" s="98" t="s">
        <v>153</v>
      </c>
      <c r="C79" s="48">
        <v>63</v>
      </c>
      <c r="D79" s="331"/>
    </row>
    <row r="80" s="79" customFormat="1" ht="18" customHeight="1" spans="1:4">
      <c r="A80" s="32">
        <v>1100310</v>
      </c>
      <c r="B80" s="98" t="s">
        <v>154</v>
      </c>
      <c r="C80" s="48">
        <v>0</v>
      </c>
      <c r="D80" s="331"/>
    </row>
    <row r="81" s="79" customFormat="1" ht="18" customHeight="1" spans="1:4">
      <c r="A81" s="32">
        <v>1100311</v>
      </c>
      <c r="B81" s="98" t="s">
        <v>155</v>
      </c>
      <c r="C81" s="48">
        <v>0</v>
      </c>
      <c r="D81" s="331"/>
    </row>
    <row r="82" s="79" customFormat="1" ht="18" customHeight="1" spans="1:4">
      <c r="A82" s="32">
        <v>1100312</v>
      </c>
      <c r="B82" s="98" t="s">
        <v>156</v>
      </c>
      <c r="C82" s="48">
        <v>0</v>
      </c>
      <c r="D82" s="331"/>
    </row>
    <row r="83" s="79" customFormat="1" ht="18" customHeight="1" spans="1:4">
      <c r="A83" s="32">
        <v>1100313</v>
      </c>
      <c r="B83" s="98" t="s">
        <v>157</v>
      </c>
      <c r="C83" s="48">
        <v>298</v>
      </c>
      <c r="D83" s="331"/>
    </row>
    <row r="84" s="79" customFormat="1" ht="18" customHeight="1" spans="1:4">
      <c r="A84" s="32">
        <v>1100314</v>
      </c>
      <c r="B84" s="98" t="s">
        <v>158</v>
      </c>
      <c r="C84" s="48">
        <v>0</v>
      </c>
      <c r="D84" s="331"/>
    </row>
    <row r="85" s="79" customFormat="1" ht="18" customHeight="1" spans="1:4">
      <c r="A85" s="32">
        <v>1100315</v>
      </c>
      <c r="B85" s="98" t="s">
        <v>159</v>
      </c>
      <c r="C85" s="48">
        <v>0</v>
      </c>
      <c r="D85" s="331"/>
    </row>
    <row r="86" s="79" customFormat="1" ht="18" customHeight="1" spans="1:4">
      <c r="A86" s="32">
        <v>1100316</v>
      </c>
      <c r="B86" s="98" t="s">
        <v>160</v>
      </c>
      <c r="C86" s="48">
        <v>1657</v>
      </c>
      <c r="D86" s="331"/>
    </row>
    <row r="87" s="79" customFormat="1" ht="18" customHeight="1" spans="1:4">
      <c r="A87" s="32">
        <v>1100317</v>
      </c>
      <c r="B87" s="98" t="s">
        <v>161</v>
      </c>
      <c r="C87" s="48">
        <v>0</v>
      </c>
      <c r="D87" s="331"/>
    </row>
    <row r="88" s="79" customFormat="1" ht="18" customHeight="1" spans="1:4">
      <c r="A88" s="32">
        <v>1100320</v>
      </c>
      <c r="B88" s="98" t="s">
        <v>162</v>
      </c>
      <c r="C88" s="48">
        <v>0</v>
      </c>
      <c r="D88" s="331"/>
    </row>
    <row r="89" s="79" customFormat="1" ht="18" customHeight="1" spans="1:4">
      <c r="A89" s="32">
        <v>1100321</v>
      </c>
      <c r="B89" s="98" t="s">
        <v>163</v>
      </c>
      <c r="C89" s="48">
        <v>0</v>
      </c>
      <c r="D89" s="331"/>
    </row>
    <row r="90" s="79" customFormat="1" ht="18" customHeight="1" spans="1:4">
      <c r="A90" s="32">
        <v>1100322</v>
      </c>
      <c r="B90" s="98" t="s">
        <v>164</v>
      </c>
      <c r="C90" s="48">
        <v>0</v>
      </c>
      <c r="D90" s="331"/>
    </row>
    <row r="91" s="79" customFormat="1" ht="18" customHeight="1" spans="1:4">
      <c r="A91" s="32">
        <v>1100324</v>
      </c>
      <c r="B91" s="32" t="s">
        <v>992</v>
      </c>
      <c r="C91" s="48">
        <v>4</v>
      </c>
      <c r="D91" s="331"/>
    </row>
    <row r="92" s="79" customFormat="1" ht="18" customHeight="1" spans="1:4">
      <c r="A92" s="32">
        <v>1100399</v>
      </c>
      <c r="B92" s="98" t="s">
        <v>166</v>
      </c>
      <c r="C92" s="48">
        <v>0</v>
      </c>
      <c r="D92" s="331"/>
    </row>
    <row r="93" s="79" customFormat="1" ht="18" customHeight="1" spans="1:4">
      <c r="A93" s="32">
        <v>11006</v>
      </c>
      <c r="B93" s="98" t="s">
        <v>167</v>
      </c>
      <c r="C93" s="48">
        <f>XFD94+XFD95</f>
        <v>0</v>
      </c>
      <c r="D93" s="331"/>
    </row>
    <row r="94" s="79" customFormat="1" ht="18" customHeight="1" spans="1:4">
      <c r="A94" s="32">
        <v>1100601</v>
      </c>
      <c r="B94" s="98" t="s">
        <v>168</v>
      </c>
      <c r="C94" s="48">
        <v>6090</v>
      </c>
      <c r="D94" s="331"/>
    </row>
    <row r="95" s="79" customFormat="1" ht="18" customHeight="1" spans="1:4">
      <c r="A95" s="32">
        <v>1100602</v>
      </c>
      <c r="B95" s="98" t="s">
        <v>169</v>
      </c>
      <c r="C95" s="48"/>
      <c r="D95" s="331"/>
    </row>
    <row r="96" s="79" customFormat="1" ht="18" customHeight="1" spans="1:4">
      <c r="A96" s="32">
        <v>11008</v>
      </c>
      <c r="B96" s="98" t="s">
        <v>170</v>
      </c>
      <c r="C96" s="48">
        <f>SUM(XFD97)</f>
        <v>0</v>
      </c>
      <c r="D96" s="331"/>
    </row>
    <row r="97" s="79" customFormat="1" ht="18" customHeight="1" spans="1:4">
      <c r="A97" s="32"/>
      <c r="B97" s="360" t="s">
        <v>171</v>
      </c>
      <c r="C97" s="48">
        <v>39136</v>
      </c>
      <c r="D97" s="331"/>
    </row>
    <row r="98" s="79" customFormat="1" ht="18" customHeight="1" spans="1:4">
      <c r="A98" s="32">
        <v>11009</v>
      </c>
      <c r="B98" s="98" t="s">
        <v>172</v>
      </c>
      <c r="C98" s="48">
        <f>XFD99</f>
        <v>0</v>
      </c>
      <c r="D98" s="331"/>
    </row>
    <row r="99" s="79" customFormat="1" ht="18" customHeight="1" spans="1:4">
      <c r="A99" s="32">
        <v>1100901</v>
      </c>
      <c r="B99" s="98" t="s">
        <v>993</v>
      </c>
      <c r="C99" s="48">
        <f>SUM(XFD100:XFD103)</f>
        <v>0</v>
      </c>
      <c r="D99" s="331"/>
    </row>
    <row r="100" s="79" customFormat="1" ht="18" customHeight="1" spans="1:4">
      <c r="A100" s="32">
        <v>110090102</v>
      </c>
      <c r="B100" s="98" t="s">
        <v>994</v>
      </c>
      <c r="C100" s="48">
        <v>22867</v>
      </c>
      <c r="D100" s="331"/>
    </row>
    <row r="101" s="79" customFormat="1" ht="18" customHeight="1" spans="1:4">
      <c r="A101" s="32">
        <v>110090103</v>
      </c>
      <c r="B101" s="98" t="s">
        <v>995</v>
      </c>
      <c r="C101" s="48">
        <v>4133</v>
      </c>
      <c r="D101" s="331"/>
    </row>
    <row r="102" s="79" customFormat="1" ht="18" customHeight="1" spans="1:4">
      <c r="A102" s="32">
        <v>110090104</v>
      </c>
      <c r="B102" s="98" t="s">
        <v>996</v>
      </c>
      <c r="C102" s="48"/>
      <c r="D102" s="331"/>
    </row>
    <row r="103" s="79" customFormat="1" ht="18" customHeight="1" spans="1:4">
      <c r="A103" s="32">
        <v>110090199</v>
      </c>
      <c r="B103" s="98" t="s">
        <v>997</v>
      </c>
      <c r="C103" s="48">
        <v>33234</v>
      </c>
      <c r="D103" s="331"/>
    </row>
    <row r="104" s="79" customFormat="1" ht="18" customHeight="1" spans="1:4">
      <c r="A104" s="32">
        <v>11011</v>
      </c>
      <c r="B104" s="98" t="s">
        <v>178</v>
      </c>
      <c r="C104" s="48">
        <f>XFD105</f>
        <v>0</v>
      </c>
      <c r="D104" s="331"/>
    </row>
    <row r="105" s="79" customFormat="1" ht="18" customHeight="1" spans="1:4">
      <c r="A105" s="32">
        <v>1101101</v>
      </c>
      <c r="B105" s="98" t="s">
        <v>179</v>
      </c>
      <c r="C105" s="48">
        <f>XFD106+XFD109</f>
        <v>0</v>
      </c>
      <c r="D105" s="331"/>
    </row>
    <row r="106" s="79" customFormat="1" ht="18" customHeight="1" spans="1:4">
      <c r="A106" s="32">
        <v>110110101</v>
      </c>
      <c r="B106" s="32" t="s">
        <v>180</v>
      </c>
      <c r="C106" s="48">
        <f>SUM(XFD107:XFD108)</f>
        <v>0</v>
      </c>
      <c r="D106" s="331"/>
    </row>
    <row r="107" s="79" customFormat="1" ht="18" customHeight="1" spans="1:4">
      <c r="A107" s="32"/>
      <c r="B107" s="32" t="s">
        <v>998</v>
      </c>
      <c r="C107" s="48"/>
      <c r="D107" s="331"/>
    </row>
    <row r="108" s="79" customFormat="1" ht="18" customHeight="1" spans="1:4">
      <c r="A108" s="32"/>
      <c r="B108" s="32" t="s">
        <v>999</v>
      </c>
      <c r="C108" s="48">
        <v>12230</v>
      </c>
      <c r="D108" s="331"/>
    </row>
    <row r="109" s="79" customFormat="1" ht="18" customHeight="1" spans="1:4">
      <c r="A109" s="32">
        <v>110110103</v>
      </c>
      <c r="B109" s="32" t="s">
        <v>183</v>
      </c>
      <c r="C109" s="48"/>
      <c r="D109" s="331"/>
    </row>
    <row r="110" s="79" customFormat="1" ht="18" customHeight="1" spans="1:4">
      <c r="A110" s="32">
        <v>11015</v>
      </c>
      <c r="B110" s="360" t="s">
        <v>184</v>
      </c>
      <c r="C110" s="48">
        <v>5000</v>
      </c>
      <c r="D110" s="331"/>
    </row>
    <row r="111" s="79" customFormat="1" ht="18" customHeight="1" spans="1:4">
      <c r="A111" s="32"/>
      <c r="B111" s="86" t="s">
        <v>40</v>
      </c>
      <c r="C111" s="87">
        <f>XFD5+XFD31</f>
        <v>0</v>
      </c>
      <c r="D111" s="331"/>
    </row>
    <row r="112" s="289" customFormat="1" ht="12.75" spans="3:3">
      <c r="C112" s="321"/>
    </row>
    <row r="113" s="289" customFormat="1" ht="12.75" spans="3:3">
      <c r="C113" s="321"/>
    </row>
    <row r="114" s="289" customFormat="1" ht="12.75" spans="3:3">
      <c r="C114" s="321"/>
    </row>
    <row r="115" s="289" customFormat="1" ht="12.75" spans="3:3">
      <c r="C115" s="321"/>
    </row>
    <row r="116" s="289" customFormat="1" ht="12.75" spans="3:3">
      <c r="C116" s="321"/>
    </row>
    <row r="117" s="289" customFormat="1" ht="12.75" spans="3:3">
      <c r="C117" s="321">
        <f>'24、本级公共预算支出'!XFD497-XFD111</f>
        <v>0</v>
      </c>
    </row>
    <row r="118" s="289" customFormat="1" ht="12.75" spans="3:3">
      <c r="C118" s="321"/>
    </row>
    <row r="119" s="289" customFormat="1" ht="12.75" spans="3:3">
      <c r="C119" s="321"/>
    </row>
    <row r="120" s="289" customFormat="1" ht="12.75" spans="3:3">
      <c r="C120" s="321"/>
    </row>
    <row r="121" s="289" customFormat="1" ht="12.75" spans="3:3">
      <c r="C121" s="321"/>
    </row>
    <row r="122" s="289" customFormat="1" ht="12.75" spans="3:3">
      <c r="C122" s="321"/>
    </row>
    <row r="123" s="289" customFormat="1" ht="12.75" spans="3:3">
      <c r="C123" s="321"/>
    </row>
    <row r="124" s="289" customFormat="1" ht="12.75" spans="3:3">
      <c r="C124" s="321"/>
    </row>
    <row r="125" s="289" customFormat="1" ht="12.75" spans="3:3">
      <c r="C125" s="321"/>
    </row>
    <row r="126" s="289" customFormat="1" ht="12.75" spans="3:3">
      <c r="C126" s="321"/>
    </row>
    <row r="127" s="289" customFormat="1" ht="12.75" spans="3:3">
      <c r="C127" s="321"/>
    </row>
    <row r="128" s="289" customFormat="1" ht="12.75" spans="3:3">
      <c r="C128" s="321"/>
    </row>
    <row r="129" s="289" customFormat="1" ht="12.75" spans="3:3">
      <c r="C129" s="321"/>
    </row>
  </sheetData>
  <mergeCells count="2">
    <mergeCell ref="A2:D2"/>
    <mergeCell ref="C3:D3"/>
  </mergeCells>
  <pageMargins left="0.786806" right="0.786806" top="0.786806" bottom="0.747917" header="0.314583" footer="0.511806"/>
  <pageSetup paperSize="9" scale="90" firstPageNumber="50" orientation="portrait" useFirstPageNumber="1" horizontalDpi="600" verticalDpi="600"/>
  <headerFooter>
    <oddFooter>&amp;C&amp;"Times New Roman"&amp;12— &amp;P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F500"/>
  <sheetViews>
    <sheetView showZeros="0" view="pageBreakPreview" zoomScaleNormal="100" workbookViewId="0">
      <pane ySplit="5" topLeftCell="A6" activePane="bottomLeft" state="frozen"/>
      <selection/>
      <selection pane="bottomLeft" activeCell="A1" sqref="A1"/>
    </sheetView>
  </sheetViews>
  <sheetFormatPr defaultColWidth="9" defaultRowHeight="15" customHeight="1" outlineLevelCol="5"/>
  <cols>
    <col min="1" max="1" width="11" style="289" customWidth="1"/>
    <col min="2" max="2" width="57.375" style="79" customWidth="1"/>
    <col min="3" max="3" width="11.625" style="332" customWidth="1"/>
    <col min="4" max="4" width="10.125" style="79" hidden="1" customWidth="1"/>
    <col min="5" max="5" width="9" style="79" hidden="1" customWidth="1"/>
    <col min="6" max="6" width="9" style="79" customWidth="1"/>
    <col min="7" max="7" width="21" style="79" customWidth="1"/>
    <col min="8" max="257" width="9" style="79" customWidth="1"/>
  </cols>
  <sheetData>
    <row r="1" s="79" customFormat="1" ht="18" customHeight="1" spans="1:3">
      <c r="A1" s="80" t="s">
        <v>1000</v>
      </c>
      <c r="B1" s="333"/>
      <c r="C1" s="332"/>
    </row>
    <row r="2" s="79" customFormat="1" ht="22" customHeight="1" spans="1:6">
      <c r="A2" s="81" t="s">
        <v>1001</v>
      </c>
      <c r="B2" s="81"/>
      <c r="C2" s="81"/>
      <c r="D2" s="81"/>
      <c r="E2" s="81"/>
      <c r="F2" s="81"/>
    </row>
    <row r="3" s="79" customFormat="1" ht="14" customHeight="1" spans="3:6">
      <c r="C3" s="334" t="s">
        <v>2</v>
      </c>
      <c r="D3" s="334"/>
      <c r="E3" s="334"/>
      <c r="F3" s="334"/>
    </row>
    <row r="4" s="79" customFormat="1" ht="9" customHeight="1" spans="1:6">
      <c r="A4" s="237" t="s">
        <v>44</v>
      </c>
      <c r="B4" s="237" t="s">
        <v>45</v>
      </c>
      <c r="C4" s="237" t="s">
        <v>646</v>
      </c>
      <c r="D4" s="335"/>
      <c r="E4" s="335"/>
      <c r="F4" s="237" t="s">
        <v>81</v>
      </c>
    </row>
    <row r="5" s="79" customFormat="1" ht="9" customHeight="1" spans="1:6">
      <c r="A5" s="238"/>
      <c r="B5" s="238"/>
      <c r="C5" s="238"/>
      <c r="D5" s="336" t="s">
        <v>1002</v>
      </c>
      <c r="E5" s="336" t="s">
        <v>1003</v>
      </c>
      <c r="F5" s="238"/>
    </row>
    <row r="6" s="79" customFormat="1" ht="16" customHeight="1" spans="1:6">
      <c r="A6" s="337"/>
      <c r="B6" s="338" t="s">
        <v>1004</v>
      </c>
      <c r="C6" s="299">
        <f>XFD7+0+XFD117+XFD120+XFD146+XFD162+XFD177+XFD201+XFD265+XFD309+XFD324+XFD341+XFD385+XFD398+XFD409+XFD419+XFD422+XFD424+XFD433+XFD444+XFD451+XFD474+XFD478+XFD468+XFD469</f>
        <v>0</v>
      </c>
      <c r="D6" s="339"/>
      <c r="E6" s="340" t="e">
        <f>#REF!+#REF!+#REF!+#REF!+#REF!+#REF!+#REF!+#REF!+#REF!+#REF!+#REF!+#REF!+#REF!+#REF!+#REF!+#REF!+#REF!+#REF!+#REF!+#REF!+#REF!+XFD481+XFD494+#REF!+#REF!</f>
        <v>#REF!</v>
      </c>
      <c r="F6" s="331"/>
    </row>
    <row r="7" s="79" customFormat="1" ht="16" customHeight="1" spans="1:6">
      <c r="A7" s="337">
        <v>201</v>
      </c>
      <c r="B7" s="337" t="s">
        <v>188</v>
      </c>
      <c r="C7" s="301">
        <f>XFD8+XFD15+XFD21+XFD30+XFD34+XFD39+XFD47+XFD49+0+XFD54+XFD60+0+XFD63+XFD65+XFD67+XFD70+XFD74+XFD79+XFD85+XFD89+XFD94+XFD99+0+XFD102+XFD105+XFD115</f>
        <v>0</v>
      </c>
      <c r="D7" s="339"/>
      <c r="E7" s="340"/>
      <c r="F7" s="331"/>
    </row>
    <row r="8" s="79" customFormat="1" ht="16" customHeight="1" spans="1:6">
      <c r="A8" s="337">
        <v>20101</v>
      </c>
      <c r="B8" s="337" t="s">
        <v>189</v>
      </c>
      <c r="C8" s="301">
        <f>SUM(XFD9:XFD14)</f>
        <v>0</v>
      </c>
      <c r="D8" s="339"/>
      <c r="E8" s="340"/>
      <c r="F8" s="331"/>
    </row>
    <row r="9" s="79" customFormat="1" ht="16" customHeight="1" spans="1:6">
      <c r="A9" s="337">
        <v>2010101</v>
      </c>
      <c r="B9" s="337" t="s">
        <v>190</v>
      </c>
      <c r="C9" s="301">
        <v>1068</v>
      </c>
      <c r="D9" s="339"/>
      <c r="E9" s="340"/>
      <c r="F9" s="331"/>
    </row>
    <row r="10" s="79" customFormat="1" ht="16" customHeight="1" spans="1:6">
      <c r="A10" s="337">
        <v>2010102</v>
      </c>
      <c r="B10" s="337" t="s">
        <v>191</v>
      </c>
      <c r="C10" s="301">
        <v>100</v>
      </c>
      <c r="D10" s="339"/>
      <c r="E10" s="340"/>
      <c r="F10" s="331"/>
    </row>
    <row r="11" s="79" customFormat="1" ht="16" customHeight="1" spans="1:6">
      <c r="A11" s="337">
        <v>2010104</v>
      </c>
      <c r="B11" s="337" t="s">
        <v>192</v>
      </c>
      <c r="C11" s="301">
        <v>12</v>
      </c>
      <c r="D11" s="339"/>
      <c r="E11" s="340"/>
      <c r="F11" s="331"/>
    </row>
    <row r="12" s="79" customFormat="1" ht="16" customHeight="1" spans="1:6">
      <c r="A12" s="337">
        <v>2010105</v>
      </c>
      <c r="B12" s="337" t="s">
        <v>193</v>
      </c>
      <c r="C12" s="301">
        <v>15</v>
      </c>
      <c r="D12" s="339"/>
      <c r="E12" s="340"/>
      <c r="F12" s="331"/>
    </row>
    <row r="13" s="79" customFormat="1" ht="16" customHeight="1" spans="1:6">
      <c r="A13" s="337">
        <v>2010106</v>
      </c>
      <c r="B13" s="337" t="s">
        <v>194</v>
      </c>
      <c r="C13" s="301">
        <v>46</v>
      </c>
      <c r="D13" s="339"/>
      <c r="E13" s="340"/>
      <c r="F13" s="331"/>
    </row>
    <row r="14" s="79" customFormat="1" ht="16" customHeight="1" spans="1:6">
      <c r="A14" s="337">
        <v>2010108</v>
      </c>
      <c r="B14" s="337" t="s">
        <v>195</v>
      </c>
      <c r="C14" s="301">
        <v>83</v>
      </c>
      <c r="D14" s="339"/>
      <c r="E14" s="340"/>
      <c r="F14" s="331"/>
    </row>
    <row r="15" s="79" customFormat="1" ht="16" customHeight="1" spans="1:6">
      <c r="A15" s="337">
        <v>20102</v>
      </c>
      <c r="B15" s="337" t="s">
        <v>196</v>
      </c>
      <c r="C15" s="301">
        <f>SUM(XFD16:XFD20)</f>
        <v>0</v>
      </c>
      <c r="D15" s="339"/>
      <c r="E15" s="340"/>
      <c r="F15" s="331"/>
    </row>
    <row r="16" s="79" customFormat="1" ht="16" customHeight="1" spans="1:6">
      <c r="A16" s="337">
        <v>2010201</v>
      </c>
      <c r="B16" s="337" t="s">
        <v>190</v>
      </c>
      <c r="C16" s="301">
        <v>929</v>
      </c>
      <c r="D16" s="339"/>
      <c r="E16" s="340"/>
      <c r="F16" s="331"/>
    </row>
    <row r="17" s="79" customFormat="1" ht="16" customHeight="1" spans="1:6">
      <c r="A17" s="337">
        <v>2010202</v>
      </c>
      <c r="B17" s="337" t="s">
        <v>191</v>
      </c>
      <c r="C17" s="301">
        <v>64</v>
      </c>
      <c r="D17" s="339"/>
      <c r="E17" s="340"/>
      <c r="F17" s="331"/>
    </row>
    <row r="18" s="79" customFormat="1" ht="16" customHeight="1" spans="1:6">
      <c r="A18" s="337">
        <v>2010205</v>
      </c>
      <c r="B18" s="337" t="s">
        <v>197</v>
      </c>
      <c r="C18" s="301">
        <v>51</v>
      </c>
      <c r="D18" s="339"/>
      <c r="E18" s="340"/>
      <c r="F18" s="331"/>
    </row>
    <row r="19" s="79" customFormat="1" ht="16" customHeight="1" spans="1:6">
      <c r="A19" s="337">
        <v>2010206</v>
      </c>
      <c r="B19" s="337" t="s">
        <v>198</v>
      </c>
      <c r="C19" s="301">
        <v>63</v>
      </c>
      <c r="D19" s="339"/>
      <c r="E19" s="340"/>
      <c r="F19" s="331"/>
    </row>
    <row r="20" s="79" customFormat="1" ht="16" customHeight="1" spans="1:6">
      <c r="A20" s="337">
        <v>2010299</v>
      </c>
      <c r="B20" s="337" t="s">
        <v>199</v>
      </c>
      <c r="C20" s="301">
        <v>52</v>
      </c>
      <c r="D20" s="339"/>
      <c r="E20" s="340"/>
      <c r="F20" s="331"/>
    </row>
    <row r="21" s="79" customFormat="1" ht="16" customHeight="1" spans="1:6">
      <c r="A21" s="337">
        <v>20103</v>
      </c>
      <c r="B21" s="337" t="s">
        <v>200</v>
      </c>
      <c r="C21" s="301">
        <f>SUM(XFD22:XFD29)</f>
        <v>0</v>
      </c>
      <c r="D21" s="339"/>
      <c r="E21" s="340"/>
      <c r="F21" s="331"/>
    </row>
    <row r="22" s="79" customFormat="1" ht="16" customHeight="1" spans="1:6">
      <c r="A22" s="337">
        <v>2010301</v>
      </c>
      <c r="B22" s="337" t="s">
        <v>190</v>
      </c>
      <c r="C22" s="301">
        <v>1989</v>
      </c>
      <c r="D22" s="339"/>
      <c r="E22" s="340"/>
      <c r="F22" s="331"/>
    </row>
    <row r="23" s="79" customFormat="1" ht="16" customHeight="1" spans="1:6">
      <c r="A23" s="337">
        <v>2010302</v>
      </c>
      <c r="B23" s="337" t="s">
        <v>191</v>
      </c>
      <c r="C23" s="301">
        <v>124</v>
      </c>
      <c r="D23" s="339"/>
      <c r="E23" s="340"/>
      <c r="F23" s="331"/>
    </row>
    <row r="24" s="79" customFormat="1" ht="16" customHeight="1" spans="1:6">
      <c r="A24" s="337">
        <v>2010303</v>
      </c>
      <c r="B24" s="337" t="s">
        <v>201</v>
      </c>
      <c r="C24" s="301">
        <v>623</v>
      </c>
      <c r="D24" s="339"/>
      <c r="E24" s="340"/>
      <c r="F24" s="331"/>
    </row>
    <row r="25" s="79" customFormat="1" ht="16" customHeight="1" spans="1:6">
      <c r="A25" s="337">
        <v>2010305</v>
      </c>
      <c r="B25" s="337" t="s">
        <v>202</v>
      </c>
      <c r="C25" s="301">
        <v>1493</v>
      </c>
      <c r="D25" s="339"/>
      <c r="E25" s="340"/>
      <c r="F25" s="331"/>
    </row>
    <row r="26" s="79" customFormat="1" ht="16" customHeight="1" spans="1:6">
      <c r="A26" s="337">
        <v>2010306</v>
      </c>
      <c r="B26" s="337" t="s">
        <v>203</v>
      </c>
      <c r="C26" s="301">
        <v>1032</v>
      </c>
      <c r="D26" s="339"/>
      <c r="E26" s="340"/>
      <c r="F26" s="331"/>
    </row>
    <row r="27" s="79" customFormat="1" ht="16" customHeight="1" spans="1:6">
      <c r="A27" s="337">
        <v>2010308</v>
      </c>
      <c r="B27" s="337" t="s">
        <v>204</v>
      </c>
      <c r="C27" s="301">
        <v>405</v>
      </c>
      <c r="D27" s="339"/>
      <c r="E27" s="340"/>
      <c r="F27" s="331"/>
    </row>
    <row r="28" s="79" customFormat="1" ht="16" customHeight="1" spans="1:6">
      <c r="A28" s="337">
        <v>2010350</v>
      </c>
      <c r="B28" s="337" t="s">
        <v>205</v>
      </c>
      <c r="C28" s="301">
        <v>429</v>
      </c>
      <c r="D28" s="339"/>
      <c r="E28" s="340"/>
      <c r="F28" s="331"/>
    </row>
    <row r="29" s="79" customFormat="1" ht="16" customHeight="1" spans="1:6">
      <c r="A29" s="337">
        <v>2010399</v>
      </c>
      <c r="B29" s="337" t="s">
        <v>206</v>
      </c>
      <c r="C29" s="301">
        <v>484</v>
      </c>
      <c r="D29" s="339"/>
      <c r="E29" s="340"/>
      <c r="F29" s="331"/>
    </row>
    <row r="30" s="79" customFormat="1" ht="16" customHeight="1" spans="1:6">
      <c r="A30" s="337">
        <v>20104</v>
      </c>
      <c r="B30" s="337" t="s">
        <v>207</v>
      </c>
      <c r="C30" s="301">
        <f>SUM(XFD31:XFD33)</f>
        <v>0</v>
      </c>
      <c r="D30" s="339"/>
      <c r="E30" s="340"/>
      <c r="F30" s="331"/>
    </row>
    <row r="31" s="79" customFormat="1" ht="16" customHeight="1" spans="1:6">
      <c r="A31" s="337">
        <v>2010401</v>
      </c>
      <c r="B31" s="337" t="s">
        <v>190</v>
      </c>
      <c r="C31" s="301">
        <v>774</v>
      </c>
      <c r="D31" s="339"/>
      <c r="E31" s="340"/>
      <c r="F31" s="331"/>
    </row>
    <row r="32" s="79" customFormat="1" ht="16" customHeight="1" spans="1:6">
      <c r="A32" s="337">
        <v>2010402</v>
      </c>
      <c r="B32" s="337" t="s">
        <v>191</v>
      </c>
      <c r="C32" s="301">
        <v>188</v>
      </c>
      <c r="D32" s="339"/>
      <c r="E32" s="340"/>
      <c r="F32" s="331"/>
    </row>
    <row r="33" s="79" customFormat="1" ht="16" customHeight="1" spans="1:6">
      <c r="A33" s="337">
        <v>2010450</v>
      </c>
      <c r="B33" s="337" t="s">
        <v>205</v>
      </c>
      <c r="C33" s="301">
        <v>68</v>
      </c>
      <c r="D33" s="339"/>
      <c r="E33" s="340"/>
      <c r="F33" s="331"/>
    </row>
    <row r="34" s="79" customFormat="1" ht="16" customHeight="1" spans="1:6">
      <c r="A34" s="337">
        <v>20105</v>
      </c>
      <c r="B34" s="337" t="s">
        <v>209</v>
      </c>
      <c r="C34" s="301">
        <f>SUM(XFD35:XFD38)</f>
        <v>0</v>
      </c>
      <c r="D34" s="339"/>
      <c r="E34" s="340"/>
      <c r="F34" s="331"/>
    </row>
    <row r="35" s="79" customFormat="1" ht="16" customHeight="1" spans="1:6">
      <c r="A35" s="337">
        <v>2010501</v>
      </c>
      <c r="B35" s="337" t="s">
        <v>190</v>
      </c>
      <c r="C35" s="301">
        <v>440</v>
      </c>
      <c r="D35" s="339"/>
      <c r="E35" s="340"/>
      <c r="F35" s="331"/>
    </row>
    <row r="36" s="79" customFormat="1" ht="16" customHeight="1" spans="1:6">
      <c r="A36" s="337">
        <v>2010505</v>
      </c>
      <c r="B36" s="337" t="s">
        <v>210</v>
      </c>
      <c r="C36" s="301">
        <v>68</v>
      </c>
      <c r="D36" s="339"/>
      <c r="E36" s="340"/>
      <c r="F36" s="331"/>
    </row>
    <row r="37" s="79" customFormat="1" ht="16" customHeight="1" spans="1:6">
      <c r="A37" s="337">
        <v>2010507</v>
      </c>
      <c r="B37" s="337" t="s">
        <v>211</v>
      </c>
      <c r="C37" s="301">
        <v>100</v>
      </c>
      <c r="D37" s="339"/>
      <c r="E37" s="340"/>
      <c r="F37" s="331"/>
    </row>
    <row r="38" s="79" customFormat="1" ht="16" customHeight="1" spans="1:6">
      <c r="A38" s="337">
        <v>2010508</v>
      </c>
      <c r="B38" s="337" t="s">
        <v>212</v>
      </c>
      <c r="C38" s="301">
        <v>51</v>
      </c>
      <c r="D38" s="339"/>
      <c r="E38" s="340"/>
      <c r="F38" s="331"/>
    </row>
    <row r="39" s="79" customFormat="1" ht="16" customHeight="1" spans="1:6">
      <c r="A39" s="337">
        <v>20106</v>
      </c>
      <c r="B39" s="337" t="s">
        <v>213</v>
      </c>
      <c r="C39" s="301">
        <f>SUM(XFD40:XFD46)</f>
        <v>0</v>
      </c>
      <c r="D39" s="339"/>
      <c r="E39" s="340"/>
      <c r="F39" s="331"/>
    </row>
    <row r="40" s="79" customFormat="1" ht="16" customHeight="1" spans="1:6">
      <c r="A40" s="337">
        <v>2010601</v>
      </c>
      <c r="B40" s="337" t="s">
        <v>190</v>
      </c>
      <c r="C40" s="301">
        <v>1460</v>
      </c>
      <c r="D40" s="339"/>
      <c r="E40" s="340"/>
      <c r="F40" s="331"/>
    </row>
    <row r="41" s="79" customFormat="1" ht="16" customHeight="1" spans="1:6">
      <c r="A41" s="337">
        <v>2010602</v>
      </c>
      <c r="B41" s="337" t="s">
        <v>191</v>
      </c>
      <c r="C41" s="301">
        <v>4</v>
      </c>
      <c r="D41" s="339"/>
      <c r="E41" s="340"/>
      <c r="F41" s="331"/>
    </row>
    <row r="42" s="79" customFormat="1" ht="16" customHeight="1" spans="1:6">
      <c r="A42" s="337">
        <v>2010604</v>
      </c>
      <c r="B42" s="337" t="s">
        <v>214</v>
      </c>
      <c r="C42" s="301">
        <v>273</v>
      </c>
      <c r="D42" s="339"/>
      <c r="E42" s="340"/>
      <c r="F42" s="331"/>
    </row>
    <row r="43" s="79" customFormat="1" ht="16" customHeight="1" spans="1:6">
      <c r="A43" s="337">
        <v>2010605</v>
      </c>
      <c r="B43" s="337" t="s">
        <v>215</v>
      </c>
      <c r="C43" s="301">
        <v>63</v>
      </c>
      <c r="D43" s="339"/>
      <c r="E43" s="340"/>
      <c r="F43" s="331"/>
    </row>
    <row r="44" s="79" customFormat="1" ht="16" customHeight="1" spans="1:6">
      <c r="A44" s="337">
        <v>2010607</v>
      </c>
      <c r="B44" s="337" t="s">
        <v>216</v>
      </c>
      <c r="C44" s="301">
        <v>283</v>
      </c>
      <c r="D44" s="339"/>
      <c r="E44" s="340"/>
      <c r="F44" s="331"/>
    </row>
    <row r="45" s="79" customFormat="1" ht="16" customHeight="1" spans="1:6">
      <c r="A45" s="337">
        <v>2010608</v>
      </c>
      <c r="B45" s="337" t="s">
        <v>217</v>
      </c>
      <c r="C45" s="301">
        <v>200</v>
      </c>
      <c r="D45" s="339"/>
      <c r="E45" s="340"/>
      <c r="F45" s="331"/>
    </row>
    <row r="46" s="79" customFormat="1" ht="16" customHeight="1" spans="1:6">
      <c r="A46" s="337">
        <v>2010699</v>
      </c>
      <c r="B46" s="337" t="s">
        <v>218</v>
      </c>
      <c r="C46" s="301">
        <v>25</v>
      </c>
      <c r="D46" s="339"/>
      <c r="E46" s="340"/>
      <c r="F46" s="331"/>
    </row>
    <row r="47" s="79" customFormat="1" ht="16" customHeight="1" spans="1:6">
      <c r="A47" s="337">
        <v>20107</v>
      </c>
      <c r="B47" s="337" t="s">
        <v>219</v>
      </c>
      <c r="C47" s="301">
        <f>SUM(XFD48)</f>
        <v>0</v>
      </c>
      <c r="D47" s="339"/>
      <c r="E47" s="340"/>
      <c r="F47" s="331"/>
    </row>
    <row r="48" s="79" customFormat="1" ht="16" customHeight="1" spans="1:6">
      <c r="A48" s="337">
        <v>2010701</v>
      </c>
      <c r="B48" s="337" t="s">
        <v>190</v>
      </c>
      <c r="C48" s="301">
        <v>3093</v>
      </c>
      <c r="D48" s="339"/>
      <c r="E48" s="340"/>
      <c r="F48" s="331"/>
    </row>
    <row r="49" s="79" customFormat="1" ht="16" customHeight="1" spans="1:6">
      <c r="A49" s="337">
        <v>20108</v>
      </c>
      <c r="B49" s="337" t="s">
        <v>220</v>
      </c>
      <c r="C49" s="301">
        <f>SUM(XFD50:XFD53)</f>
        <v>0</v>
      </c>
      <c r="D49" s="339"/>
      <c r="E49" s="340"/>
      <c r="F49" s="331"/>
    </row>
    <row r="50" s="79" customFormat="1" ht="16" customHeight="1" spans="1:6">
      <c r="A50" s="337">
        <v>2010801</v>
      </c>
      <c r="B50" s="337" t="s">
        <v>190</v>
      </c>
      <c r="C50" s="301">
        <v>825</v>
      </c>
      <c r="D50" s="339"/>
      <c r="E50" s="340"/>
      <c r="F50" s="331"/>
    </row>
    <row r="51" s="79" customFormat="1" ht="16" customHeight="1" spans="1:6">
      <c r="A51" s="337">
        <v>2010804</v>
      </c>
      <c r="B51" s="337" t="s">
        <v>221</v>
      </c>
      <c r="C51" s="301">
        <v>210</v>
      </c>
      <c r="D51" s="339"/>
      <c r="E51" s="340"/>
      <c r="F51" s="331"/>
    </row>
    <row r="52" s="79" customFormat="1" ht="16" customHeight="1" spans="1:6">
      <c r="A52" s="337">
        <v>2010806</v>
      </c>
      <c r="B52" s="337" t="s">
        <v>216</v>
      </c>
      <c r="C52" s="301">
        <v>25</v>
      </c>
      <c r="D52" s="339"/>
      <c r="E52" s="340"/>
      <c r="F52" s="331"/>
    </row>
    <row r="53" s="79" customFormat="1" ht="16" customHeight="1" spans="1:6">
      <c r="A53" s="337">
        <v>2010899</v>
      </c>
      <c r="B53" s="337" t="s">
        <v>1005</v>
      </c>
      <c r="C53" s="301">
        <v>30</v>
      </c>
      <c r="D53" s="339"/>
      <c r="E53" s="340"/>
      <c r="F53" s="331"/>
    </row>
    <row r="54" s="79" customFormat="1" ht="16" customHeight="1" spans="1:6">
      <c r="A54" s="337">
        <v>20111</v>
      </c>
      <c r="B54" s="337" t="s">
        <v>224</v>
      </c>
      <c r="C54" s="301">
        <f>SUM(XFD55:XFD59)</f>
        <v>0</v>
      </c>
      <c r="D54" s="339"/>
      <c r="E54" s="340"/>
      <c r="F54" s="331"/>
    </row>
    <row r="55" s="79" customFormat="1" ht="16" customHeight="1" spans="1:6">
      <c r="A55" s="337">
        <v>2011101</v>
      </c>
      <c r="B55" s="337" t="s">
        <v>190</v>
      </c>
      <c r="C55" s="301">
        <v>2669</v>
      </c>
      <c r="D55" s="339"/>
      <c r="E55" s="340"/>
      <c r="F55" s="331"/>
    </row>
    <row r="56" s="79" customFormat="1" ht="16" customHeight="1" spans="1:6">
      <c r="A56" s="337">
        <v>2011104</v>
      </c>
      <c r="B56" s="337" t="s">
        <v>225</v>
      </c>
      <c r="C56" s="301">
        <v>1774</v>
      </c>
      <c r="D56" s="339"/>
      <c r="E56" s="340"/>
      <c r="F56" s="331"/>
    </row>
    <row r="57" s="79" customFormat="1" ht="16" customHeight="1" spans="1:6">
      <c r="A57" s="337">
        <v>2011105</v>
      </c>
      <c r="B57" s="337" t="s">
        <v>226</v>
      </c>
      <c r="C57" s="301">
        <v>170</v>
      </c>
      <c r="D57" s="339"/>
      <c r="E57" s="340"/>
      <c r="F57" s="331"/>
    </row>
    <row r="58" s="79" customFormat="1" ht="16" customHeight="1" spans="1:6">
      <c r="A58" s="337">
        <v>2011150</v>
      </c>
      <c r="B58" s="337" t="s">
        <v>205</v>
      </c>
      <c r="C58" s="301">
        <v>86</v>
      </c>
      <c r="D58" s="339"/>
      <c r="E58" s="340"/>
      <c r="F58" s="331"/>
    </row>
    <row r="59" s="79" customFormat="1" ht="16" customHeight="1" spans="1:6">
      <c r="A59" s="337">
        <v>2011199</v>
      </c>
      <c r="B59" s="337" t="s">
        <v>227</v>
      </c>
      <c r="C59" s="301">
        <v>1320</v>
      </c>
      <c r="D59" s="339"/>
      <c r="E59" s="340"/>
      <c r="F59" s="331"/>
    </row>
    <row r="60" s="79" customFormat="1" ht="16" customHeight="1" spans="1:6">
      <c r="A60" s="337">
        <v>20113</v>
      </c>
      <c r="B60" s="337" t="s">
        <v>228</v>
      </c>
      <c r="C60" s="301">
        <f>SUM(XFD61:XFD62)</f>
        <v>0</v>
      </c>
      <c r="D60" s="339"/>
      <c r="E60" s="340"/>
      <c r="F60" s="331"/>
    </row>
    <row r="61" s="79" customFormat="1" ht="16" customHeight="1" spans="1:6">
      <c r="A61" s="337">
        <v>2011301</v>
      </c>
      <c r="B61" s="337" t="s">
        <v>190</v>
      </c>
      <c r="C61" s="301">
        <v>184</v>
      </c>
      <c r="D61" s="339"/>
      <c r="E61" s="340"/>
      <c r="F61" s="331"/>
    </row>
    <row r="62" s="79" customFormat="1" ht="16" customHeight="1" spans="1:6">
      <c r="A62" s="337">
        <v>2011308</v>
      </c>
      <c r="B62" s="337" t="s">
        <v>229</v>
      </c>
      <c r="C62" s="301">
        <v>500</v>
      </c>
      <c r="D62" s="339"/>
      <c r="E62" s="340"/>
      <c r="F62" s="331"/>
    </row>
    <row r="63" s="79" customFormat="1" ht="16" customHeight="1" spans="1:6">
      <c r="A63" s="337">
        <v>20123</v>
      </c>
      <c r="B63" s="337" t="s">
        <v>232</v>
      </c>
      <c r="C63" s="301">
        <f>SUM(XFD64)</f>
        <v>0</v>
      </c>
      <c r="D63" s="339"/>
      <c r="E63" s="340"/>
      <c r="F63" s="331"/>
    </row>
    <row r="64" s="79" customFormat="1" ht="16" customHeight="1" spans="1:6">
      <c r="A64" s="337">
        <v>2012302</v>
      </c>
      <c r="B64" s="337" t="s">
        <v>191</v>
      </c>
      <c r="C64" s="301">
        <v>10</v>
      </c>
      <c r="D64" s="339"/>
      <c r="E64" s="340"/>
      <c r="F64" s="331"/>
    </row>
    <row r="65" s="79" customFormat="1" ht="16" customHeight="1" spans="1:6">
      <c r="A65" s="337">
        <v>20125</v>
      </c>
      <c r="B65" s="337" t="s">
        <v>234</v>
      </c>
      <c r="C65" s="301">
        <f>SUM(XFD66)</f>
        <v>0</v>
      </c>
      <c r="D65" s="339"/>
      <c r="E65" s="340"/>
      <c r="F65" s="331"/>
    </row>
    <row r="66" s="79" customFormat="1" ht="16" customHeight="1" spans="1:6">
      <c r="A66" s="337">
        <v>2012505</v>
      </c>
      <c r="B66" s="337" t="s">
        <v>235</v>
      </c>
      <c r="C66" s="301">
        <v>18</v>
      </c>
      <c r="D66" s="339"/>
      <c r="E66" s="340"/>
      <c r="F66" s="331"/>
    </row>
    <row r="67" s="79" customFormat="1" ht="16" customHeight="1" spans="1:6">
      <c r="A67" s="337">
        <v>20126</v>
      </c>
      <c r="B67" s="337" t="s">
        <v>236</v>
      </c>
      <c r="C67" s="301">
        <f>SUM(XFD68:XFD69)</f>
        <v>0</v>
      </c>
      <c r="D67" s="339"/>
      <c r="E67" s="340"/>
      <c r="F67" s="331"/>
    </row>
    <row r="68" s="79" customFormat="1" ht="16" customHeight="1" spans="1:6">
      <c r="A68" s="337">
        <v>2012601</v>
      </c>
      <c r="B68" s="337" t="s">
        <v>190</v>
      </c>
      <c r="C68" s="301">
        <v>248</v>
      </c>
      <c r="D68" s="339"/>
      <c r="E68" s="340"/>
      <c r="F68" s="331"/>
    </row>
    <row r="69" s="79" customFormat="1" ht="16" customHeight="1" spans="1:6">
      <c r="A69" s="337">
        <v>2012699</v>
      </c>
      <c r="B69" s="337" t="s">
        <v>238</v>
      </c>
      <c r="C69" s="301">
        <v>259</v>
      </c>
      <c r="D69" s="339"/>
      <c r="E69" s="340"/>
      <c r="F69" s="331"/>
    </row>
    <row r="70" s="79" customFormat="1" ht="16" customHeight="1" spans="1:6">
      <c r="A70" s="337">
        <v>20128</v>
      </c>
      <c r="B70" s="337" t="s">
        <v>239</v>
      </c>
      <c r="C70" s="301">
        <f>SUM(XFD71:XFD73)</f>
        <v>0</v>
      </c>
      <c r="D70" s="339"/>
      <c r="E70" s="340"/>
      <c r="F70" s="331"/>
    </row>
    <row r="71" s="79" customFormat="1" ht="16" customHeight="1" spans="1:6">
      <c r="A71" s="337">
        <v>2012801</v>
      </c>
      <c r="B71" s="337" t="s">
        <v>190</v>
      </c>
      <c r="C71" s="301">
        <v>159</v>
      </c>
      <c r="D71" s="339"/>
      <c r="E71" s="340"/>
      <c r="F71" s="331"/>
    </row>
    <row r="72" s="79" customFormat="1" ht="16" customHeight="1" spans="1:6">
      <c r="A72" s="337">
        <v>2012802</v>
      </c>
      <c r="B72" s="337" t="s">
        <v>191</v>
      </c>
      <c r="C72" s="301">
        <v>42</v>
      </c>
      <c r="D72" s="339"/>
      <c r="E72" s="340"/>
      <c r="F72" s="331"/>
    </row>
    <row r="73" s="79" customFormat="1" ht="16" customHeight="1" spans="1:6">
      <c r="A73" s="337">
        <v>2012804</v>
      </c>
      <c r="B73" s="337" t="s">
        <v>198</v>
      </c>
      <c r="C73" s="301">
        <v>31</v>
      </c>
      <c r="D73" s="339"/>
      <c r="E73" s="340"/>
      <c r="F73" s="331"/>
    </row>
    <row r="74" s="79" customFormat="1" ht="16" customHeight="1" spans="1:6">
      <c r="A74" s="337">
        <v>20129</v>
      </c>
      <c r="B74" s="337" t="s">
        <v>240</v>
      </c>
      <c r="C74" s="301">
        <f>SUM(XFD75:XFD78)</f>
        <v>0</v>
      </c>
      <c r="D74" s="339"/>
      <c r="E74" s="340"/>
      <c r="F74" s="331"/>
    </row>
    <row r="75" s="79" customFormat="1" ht="16" customHeight="1" spans="1:6">
      <c r="A75" s="337">
        <v>2012901</v>
      </c>
      <c r="B75" s="337" t="s">
        <v>190</v>
      </c>
      <c r="C75" s="301">
        <v>461</v>
      </c>
      <c r="D75" s="339"/>
      <c r="E75" s="340"/>
      <c r="F75" s="331"/>
    </row>
    <row r="76" s="79" customFormat="1" ht="16" customHeight="1" spans="1:6">
      <c r="A76" s="337">
        <v>2012902</v>
      </c>
      <c r="B76" s="337" t="s">
        <v>191</v>
      </c>
      <c r="C76" s="301">
        <v>223</v>
      </c>
      <c r="D76" s="339"/>
      <c r="E76" s="340"/>
      <c r="F76" s="331"/>
    </row>
    <row r="77" s="79" customFormat="1" ht="16" customHeight="1" spans="1:6">
      <c r="A77" s="337">
        <v>2012906</v>
      </c>
      <c r="B77" s="337" t="s">
        <v>241</v>
      </c>
      <c r="C77" s="301">
        <v>40</v>
      </c>
      <c r="D77" s="339"/>
      <c r="E77" s="340"/>
      <c r="F77" s="331"/>
    </row>
    <row r="78" s="79" customFormat="1" ht="16" customHeight="1" spans="1:6">
      <c r="A78" s="337">
        <v>2012999</v>
      </c>
      <c r="B78" s="337" t="s">
        <v>242</v>
      </c>
      <c r="C78" s="301">
        <v>68</v>
      </c>
      <c r="D78" s="339"/>
      <c r="E78" s="340"/>
      <c r="F78" s="331"/>
    </row>
    <row r="79" s="79" customFormat="1" ht="16" customHeight="1" spans="1:6">
      <c r="A79" s="337">
        <v>20131</v>
      </c>
      <c r="B79" s="337" t="s">
        <v>243</v>
      </c>
      <c r="C79" s="301">
        <f>SUM(XFD80:XFD84)</f>
        <v>0</v>
      </c>
      <c r="D79" s="339"/>
      <c r="E79" s="340"/>
      <c r="F79" s="331"/>
    </row>
    <row r="80" s="79" customFormat="1" ht="16" customHeight="1" spans="1:6">
      <c r="A80" s="337">
        <v>2013101</v>
      </c>
      <c r="B80" s="337" t="s">
        <v>190</v>
      </c>
      <c r="C80" s="301">
        <v>1787</v>
      </c>
      <c r="D80" s="339"/>
      <c r="E80" s="340"/>
      <c r="F80" s="331"/>
    </row>
    <row r="81" s="79" customFormat="1" ht="16" customHeight="1" spans="1:6">
      <c r="A81" s="337">
        <v>2013102</v>
      </c>
      <c r="B81" s="337" t="s">
        <v>191</v>
      </c>
      <c r="C81" s="301">
        <v>580</v>
      </c>
      <c r="D81" s="339"/>
      <c r="E81" s="340"/>
      <c r="F81" s="331"/>
    </row>
    <row r="82" s="79" customFormat="1" ht="16" customHeight="1" spans="1:6">
      <c r="A82" s="337">
        <v>2013105</v>
      </c>
      <c r="B82" s="337" t="s">
        <v>244</v>
      </c>
      <c r="C82" s="301">
        <v>396</v>
      </c>
      <c r="D82" s="339"/>
      <c r="E82" s="340"/>
      <c r="F82" s="331"/>
    </row>
    <row r="83" s="79" customFormat="1" ht="16" customHeight="1" spans="1:6">
      <c r="A83" s="337">
        <v>2013150</v>
      </c>
      <c r="B83" s="337" t="s">
        <v>205</v>
      </c>
      <c r="C83" s="301">
        <v>24</v>
      </c>
      <c r="D83" s="339"/>
      <c r="E83" s="340"/>
      <c r="F83" s="331"/>
    </row>
    <row r="84" s="79" customFormat="1" ht="16" customHeight="1" spans="1:6">
      <c r="A84" s="337">
        <v>2013199</v>
      </c>
      <c r="B84" s="337" t="s">
        <v>245</v>
      </c>
      <c r="C84" s="301">
        <v>82</v>
      </c>
      <c r="D84" s="339"/>
      <c r="E84" s="340"/>
      <c r="F84" s="331"/>
    </row>
    <row r="85" s="79" customFormat="1" ht="16" customHeight="1" spans="1:6">
      <c r="A85" s="337">
        <v>20132</v>
      </c>
      <c r="B85" s="337" t="s">
        <v>246</v>
      </c>
      <c r="C85" s="301">
        <f>SUM(XFD86:XFD88)</f>
        <v>0</v>
      </c>
      <c r="D85" s="339"/>
      <c r="E85" s="340"/>
      <c r="F85" s="331"/>
    </row>
    <row r="86" s="79" customFormat="1" ht="16" customHeight="1" spans="1:6">
      <c r="A86" s="337">
        <v>2013201</v>
      </c>
      <c r="B86" s="337" t="s">
        <v>190</v>
      </c>
      <c r="C86" s="301">
        <v>588</v>
      </c>
      <c r="D86" s="339"/>
      <c r="E86" s="340"/>
      <c r="F86" s="331"/>
    </row>
    <row r="87" s="79" customFormat="1" ht="16" customHeight="1" spans="1:6">
      <c r="A87" s="337">
        <v>2013202</v>
      </c>
      <c r="B87" s="337" t="s">
        <v>191</v>
      </c>
      <c r="C87" s="301">
        <v>182</v>
      </c>
      <c r="D87" s="339"/>
      <c r="E87" s="340"/>
      <c r="F87" s="331"/>
    </row>
    <row r="88" s="79" customFormat="1" ht="16" customHeight="1" spans="1:6">
      <c r="A88" s="337">
        <v>2013299</v>
      </c>
      <c r="B88" s="337" t="s">
        <v>247</v>
      </c>
      <c r="C88" s="301">
        <v>17</v>
      </c>
      <c r="D88" s="339"/>
      <c r="E88" s="340"/>
      <c r="F88" s="331"/>
    </row>
    <row r="89" s="79" customFormat="1" ht="16" customHeight="1" spans="1:6">
      <c r="A89" s="337">
        <v>20133</v>
      </c>
      <c r="B89" s="337" t="s">
        <v>248</v>
      </c>
      <c r="C89" s="301">
        <f>SUM(XFD90:XFD93)</f>
        <v>0</v>
      </c>
      <c r="D89" s="339"/>
      <c r="E89" s="340"/>
      <c r="F89" s="331"/>
    </row>
    <row r="90" s="79" customFormat="1" ht="16" customHeight="1" spans="1:6">
      <c r="A90" s="337">
        <v>2013301</v>
      </c>
      <c r="B90" s="337" t="s">
        <v>190</v>
      </c>
      <c r="C90" s="301">
        <v>431</v>
      </c>
      <c r="D90" s="339"/>
      <c r="E90" s="340"/>
      <c r="F90" s="331"/>
    </row>
    <row r="91" s="79" customFormat="1" ht="16" customHeight="1" spans="1:6">
      <c r="A91" s="337">
        <v>2013302</v>
      </c>
      <c r="B91" s="337" t="s">
        <v>191</v>
      </c>
      <c r="C91" s="301">
        <v>81</v>
      </c>
      <c r="D91" s="339"/>
      <c r="E91" s="340"/>
      <c r="F91" s="331"/>
    </row>
    <row r="92" s="79" customFormat="1" ht="16" customHeight="1" spans="1:6">
      <c r="A92" s="337">
        <v>2013304</v>
      </c>
      <c r="B92" s="337" t="s">
        <v>249</v>
      </c>
      <c r="C92" s="301">
        <v>30</v>
      </c>
      <c r="D92" s="339"/>
      <c r="E92" s="340"/>
      <c r="F92" s="331"/>
    </row>
    <row r="93" s="79" customFormat="1" ht="16" customHeight="1" spans="1:6">
      <c r="A93" s="337">
        <v>2013399</v>
      </c>
      <c r="B93" s="337" t="s">
        <v>250</v>
      </c>
      <c r="C93" s="301">
        <v>424</v>
      </c>
      <c r="D93" s="339"/>
      <c r="E93" s="340"/>
      <c r="F93" s="331"/>
    </row>
    <row r="94" s="79" customFormat="1" ht="16" customHeight="1" spans="1:6">
      <c r="A94" s="337">
        <v>20134</v>
      </c>
      <c r="B94" s="337" t="s">
        <v>251</v>
      </c>
      <c r="C94" s="301">
        <f>SUM(XFD95:XFD98)</f>
        <v>0</v>
      </c>
      <c r="D94" s="339"/>
      <c r="E94" s="340"/>
      <c r="F94" s="331"/>
    </row>
    <row r="95" s="79" customFormat="1" ht="16" customHeight="1" spans="1:6">
      <c r="A95" s="337">
        <v>2013401</v>
      </c>
      <c r="B95" s="337" t="s">
        <v>190</v>
      </c>
      <c r="C95" s="301">
        <v>334</v>
      </c>
      <c r="D95" s="339"/>
      <c r="E95" s="340"/>
      <c r="F95" s="331"/>
    </row>
    <row r="96" s="79" customFormat="1" ht="16" customHeight="1" spans="1:6">
      <c r="A96" s="337">
        <v>2013402</v>
      </c>
      <c r="B96" s="337" t="s">
        <v>191</v>
      </c>
      <c r="C96" s="301">
        <v>75</v>
      </c>
      <c r="D96" s="339"/>
      <c r="E96" s="340"/>
      <c r="F96" s="331"/>
    </row>
    <row r="97" s="79" customFormat="1" ht="16" customHeight="1" spans="1:6">
      <c r="A97" s="337">
        <v>2013404</v>
      </c>
      <c r="B97" s="337" t="s">
        <v>252</v>
      </c>
      <c r="C97" s="301">
        <v>42</v>
      </c>
      <c r="D97" s="339"/>
      <c r="E97" s="340"/>
      <c r="F97" s="331"/>
    </row>
    <row r="98" s="79" customFormat="1" ht="16" customHeight="1" spans="1:6">
      <c r="A98" s="337">
        <v>2013405</v>
      </c>
      <c r="B98" s="337" t="s">
        <v>253</v>
      </c>
      <c r="C98" s="301">
        <v>13</v>
      </c>
      <c r="D98" s="339"/>
      <c r="E98" s="340"/>
      <c r="F98" s="331"/>
    </row>
    <row r="99" s="79" customFormat="1" ht="16" customHeight="1" spans="1:6">
      <c r="A99" s="337">
        <v>20135</v>
      </c>
      <c r="B99" s="337" t="s">
        <v>254</v>
      </c>
      <c r="C99" s="301">
        <f>SUM(XFD100:XFD101)</f>
        <v>0</v>
      </c>
      <c r="D99" s="339"/>
      <c r="E99" s="340"/>
      <c r="F99" s="331"/>
    </row>
    <row r="100" s="79" customFormat="1" ht="16" customHeight="1" spans="1:6">
      <c r="A100" s="337">
        <v>2013501</v>
      </c>
      <c r="B100" s="337" t="s">
        <v>190</v>
      </c>
      <c r="C100" s="301">
        <v>160</v>
      </c>
      <c r="D100" s="339"/>
      <c r="E100" s="340"/>
      <c r="F100" s="331"/>
    </row>
    <row r="101" s="79" customFormat="1" ht="16" customHeight="1" spans="1:6">
      <c r="A101" s="337">
        <v>2013599</v>
      </c>
      <c r="B101" s="337" t="s">
        <v>255</v>
      </c>
      <c r="C101" s="301">
        <v>12</v>
      </c>
      <c r="D101" s="339"/>
      <c r="E101" s="340"/>
      <c r="F101" s="331"/>
    </row>
    <row r="102" s="79" customFormat="1" ht="16" customHeight="1" spans="1:6">
      <c r="A102" s="337">
        <v>20137</v>
      </c>
      <c r="B102" s="337" t="s">
        <v>258</v>
      </c>
      <c r="C102" s="301">
        <f>SUM(XFD103:XFD104)</f>
        <v>0</v>
      </c>
      <c r="D102" s="339"/>
      <c r="E102" s="340"/>
      <c r="F102" s="331"/>
    </row>
    <row r="103" s="79" customFormat="1" ht="16" customHeight="1" spans="1:6">
      <c r="A103" s="337">
        <v>2013750</v>
      </c>
      <c r="B103" s="337" t="s">
        <v>205</v>
      </c>
      <c r="C103" s="301">
        <v>146</v>
      </c>
      <c r="D103" s="339"/>
      <c r="E103" s="340"/>
      <c r="F103" s="331"/>
    </row>
    <row r="104" s="79" customFormat="1" ht="16" customHeight="1" spans="1:6">
      <c r="A104" s="337">
        <v>2013799</v>
      </c>
      <c r="B104" s="337" t="s">
        <v>259</v>
      </c>
      <c r="C104" s="301">
        <v>166</v>
      </c>
      <c r="D104" s="339"/>
      <c r="E104" s="340"/>
      <c r="F104" s="331"/>
    </row>
    <row r="105" s="79" customFormat="1" ht="16" customHeight="1" spans="1:6">
      <c r="A105" s="337">
        <v>20138</v>
      </c>
      <c r="B105" s="337" t="s">
        <v>260</v>
      </c>
      <c r="C105" s="301">
        <f>SUM(XFD106:XFD114)</f>
        <v>0</v>
      </c>
      <c r="D105" s="339"/>
      <c r="E105" s="340"/>
      <c r="F105" s="331"/>
    </row>
    <row r="106" s="79" customFormat="1" ht="16" customHeight="1" spans="1:6">
      <c r="A106" s="337">
        <v>2013801</v>
      </c>
      <c r="B106" s="337" t="s">
        <v>190</v>
      </c>
      <c r="C106" s="301">
        <v>2355</v>
      </c>
      <c r="D106" s="339"/>
      <c r="E106" s="340"/>
      <c r="F106" s="331"/>
    </row>
    <row r="107" s="79" customFormat="1" ht="16" customHeight="1" spans="1:6">
      <c r="A107" s="337">
        <v>2013802</v>
      </c>
      <c r="B107" s="337" t="s">
        <v>191</v>
      </c>
      <c r="C107" s="301">
        <v>50</v>
      </c>
      <c r="D107" s="339"/>
      <c r="E107" s="340"/>
      <c r="F107" s="331"/>
    </row>
    <row r="108" s="79" customFormat="1" ht="16" customHeight="1" spans="1:6">
      <c r="A108" s="337">
        <v>2013804</v>
      </c>
      <c r="B108" s="337" t="s">
        <v>261</v>
      </c>
      <c r="C108" s="301">
        <v>165</v>
      </c>
      <c r="D108" s="339"/>
      <c r="E108" s="340"/>
      <c r="F108" s="331"/>
    </row>
    <row r="109" s="79" customFormat="1" ht="16" customHeight="1" spans="1:6">
      <c r="A109" s="337">
        <v>2013805</v>
      </c>
      <c r="B109" s="337" t="s">
        <v>262</v>
      </c>
      <c r="C109" s="301">
        <v>8</v>
      </c>
      <c r="D109" s="339"/>
      <c r="E109" s="340"/>
      <c r="F109" s="331"/>
    </row>
    <row r="110" s="79" customFormat="1" ht="16" customHeight="1" spans="1:6">
      <c r="A110" s="337">
        <v>2013808</v>
      </c>
      <c r="B110" s="337" t="s">
        <v>216</v>
      </c>
      <c r="C110" s="301">
        <v>99</v>
      </c>
      <c r="D110" s="339"/>
      <c r="E110" s="340"/>
      <c r="F110" s="331"/>
    </row>
    <row r="111" s="79" customFormat="1" ht="16" customHeight="1" spans="1:6">
      <c r="A111" s="337">
        <v>2013812</v>
      </c>
      <c r="B111" s="337" t="s">
        <v>263</v>
      </c>
      <c r="C111" s="301">
        <v>185</v>
      </c>
      <c r="D111" s="339"/>
      <c r="E111" s="340"/>
      <c r="F111" s="331"/>
    </row>
    <row r="112" s="79" customFormat="1" ht="16" customHeight="1" spans="1:6">
      <c r="A112" s="337">
        <v>2013815</v>
      </c>
      <c r="B112" s="337" t="s">
        <v>264</v>
      </c>
      <c r="C112" s="301">
        <v>350</v>
      </c>
      <c r="D112" s="339"/>
      <c r="E112" s="340"/>
      <c r="F112" s="331"/>
    </row>
    <row r="113" s="79" customFormat="1" ht="16" customHeight="1" spans="1:6">
      <c r="A113" s="337">
        <v>2013850</v>
      </c>
      <c r="B113" s="337" t="s">
        <v>205</v>
      </c>
      <c r="C113" s="301">
        <v>990</v>
      </c>
      <c r="D113" s="339"/>
      <c r="E113" s="340"/>
      <c r="F113" s="331"/>
    </row>
    <row r="114" s="79" customFormat="1" ht="16" customHeight="1" spans="1:6">
      <c r="A114" s="337">
        <v>2013899</v>
      </c>
      <c r="B114" s="337" t="s">
        <v>266</v>
      </c>
      <c r="C114" s="301">
        <v>540</v>
      </c>
      <c r="D114" s="339"/>
      <c r="E114" s="340"/>
      <c r="F114" s="331"/>
    </row>
    <row r="115" s="79" customFormat="1" ht="16" customHeight="1" spans="1:6">
      <c r="A115" s="337">
        <v>20199</v>
      </c>
      <c r="B115" s="337" t="s">
        <v>267</v>
      </c>
      <c r="C115" s="301">
        <f>SUM(XFD116)</f>
        <v>0</v>
      </c>
      <c r="D115" s="339"/>
      <c r="E115" s="340"/>
      <c r="F115" s="331"/>
    </row>
    <row r="116" s="79" customFormat="1" ht="16" customHeight="1" spans="1:6">
      <c r="A116" s="337">
        <v>2019999</v>
      </c>
      <c r="B116" s="337" t="s">
        <v>268</v>
      </c>
      <c r="C116" s="301">
        <v>5349</v>
      </c>
      <c r="D116" s="339"/>
      <c r="E116" s="340"/>
      <c r="F116" s="331"/>
    </row>
    <row r="117" s="79" customFormat="1" ht="16" customHeight="1" spans="1:6">
      <c r="A117" s="337">
        <v>203</v>
      </c>
      <c r="B117" s="337" t="s">
        <v>269</v>
      </c>
      <c r="C117" s="301">
        <f>SUM(0,0,0,XFD118,0)</f>
        <v>0</v>
      </c>
      <c r="D117" s="339"/>
      <c r="E117" s="340"/>
      <c r="F117" s="331"/>
    </row>
    <row r="118" s="79" customFormat="1" ht="16" customHeight="1" spans="1:6">
      <c r="A118" s="337">
        <v>20306</v>
      </c>
      <c r="B118" s="337" t="s">
        <v>270</v>
      </c>
      <c r="C118" s="301">
        <f>SUM(XFD119)</f>
        <v>0</v>
      </c>
      <c r="D118" s="339"/>
      <c r="E118" s="340"/>
      <c r="F118" s="331"/>
    </row>
    <row r="119" s="79" customFormat="1" ht="16" customHeight="1" spans="1:6">
      <c r="A119" s="337">
        <v>2030699</v>
      </c>
      <c r="B119" s="337" t="s">
        <v>273</v>
      </c>
      <c r="C119" s="301">
        <v>761</v>
      </c>
      <c r="D119" s="339"/>
      <c r="E119" s="340"/>
      <c r="F119" s="331"/>
    </row>
    <row r="120" s="79" customFormat="1" ht="16" customHeight="1" spans="1:6">
      <c r="A120" s="337">
        <v>204</v>
      </c>
      <c r="B120" s="337" t="s">
        <v>274</v>
      </c>
      <c r="C120" s="301">
        <f>0+XFD121+0+XFD126+XFD128+XFD130+XFD140+0+XFD142+0+XFD144</f>
        <v>0</v>
      </c>
      <c r="D120" s="339"/>
      <c r="E120" s="340"/>
      <c r="F120" s="331"/>
    </row>
    <row r="121" s="79" customFormat="1" ht="16" customHeight="1" spans="1:6">
      <c r="A121" s="337">
        <v>20402</v>
      </c>
      <c r="B121" s="337" t="s">
        <v>275</v>
      </c>
      <c r="C121" s="301">
        <f>SUM(XFD122:XFD125)</f>
        <v>0</v>
      </c>
      <c r="D121" s="339"/>
      <c r="E121" s="340"/>
      <c r="F121" s="331"/>
    </row>
    <row r="122" s="79" customFormat="1" ht="16" customHeight="1" spans="1:6">
      <c r="A122" s="337">
        <v>2040201</v>
      </c>
      <c r="B122" s="337" t="s">
        <v>190</v>
      </c>
      <c r="C122" s="301">
        <v>19335</v>
      </c>
      <c r="D122" s="339"/>
      <c r="E122" s="340"/>
      <c r="F122" s="331"/>
    </row>
    <row r="123" s="79" customFormat="1" ht="16" customHeight="1" spans="1:6">
      <c r="A123" s="337">
        <v>2040219</v>
      </c>
      <c r="B123" s="337" t="s">
        <v>216</v>
      </c>
      <c r="C123" s="301">
        <v>425</v>
      </c>
      <c r="D123" s="339"/>
      <c r="E123" s="340"/>
      <c r="F123" s="331"/>
    </row>
    <row r="124" s="79" customFormat="1" ht="16" customHeight="1" spans="1:6">
      <c r="A124" s="337">
        <v>2040220</v>
      </c>
      <c r="B124" s="337" t="s">
        <v>276</v>
      </c>
      <c r="C124" s="301">
        <v>12234</v>
      </c>
      <c r="D124" s="339"/>
      <c r="E124" s="340"/>
      <c r="F124" s="331"/>
    </row>
    <row r="125" s="79" customFormat="1" ht="16" customHeight="1" spans="1:6">
      <c r="A125" s="337">
        <v>2040299</v>
      </c>
      <c r="B125" s="337" t="s">
        <v>277</v>
      </c>
      <c r="C125" s="301">
        <v>10170</v>
      </c>
      <c r="D125" s="339"/>
      <c r="E125" s="340"/>
      <c r="F125" s="331"/>
    </row>
    <row r="126" s="79" customFormat="1" ht="16" customHeight="1" spans="1:6">
      <c r="A126" s="337">
        <v>20404</v>
      </c>
      <c r="B126" s="337" t="s">
        <v>280</v>
      </c>
      <c r="C126" s="301">
        <f>SUM(XFD127)</f>
        <v>0</v>
      </c>
      <c r="D126" s="339"/>
      <c r="E126" s="340"/>
      <c r="F126" s="331"/>
    </row>
    <row r="127" s="79" customFormat="1" ht="16" customHeight="1" spans="1:6">
      <c r="A127" s="337">
        <v>2040499</v>
      </c>
      <c r="B127" s="337" t="s">
        <v>281</v>
      </c>
      <c r="C127" s="301">
        <v>507</v>
      </c>
      <c r="D127" s="339"/>
      <c r="E127" s="340"/>
      <c r="F127" s="331"/>
    </row>
    <row r="128" s="79" customFormat="1" ht="16" customHeight="1" spans="1:6">
      <c r="A128" s="337">
        <v>20405</v>
      </c>
      <c r="B128" s="337" t="s">
        <v>1006</v>
      </c>
      <c r="C128" s="301">
        <f>SUM(XFD129)</f>
        <v>0</v>
      </c>
      <c r="D128" s="339"/>
      <c r="E128" s="340"/>
      <c r="F128" s="331"/>
    </row>
    <row r="129" s="79" customFormat="1" ht="16" customHeight="1" spans="1:6">
      <c r="A129" s="337">
        <v>2040504</v>
      </c>
      <c r="B129" s="337" t="s">
        <v>1007</v>
      </c>
      <c r="C129" s="301">
        <v>100</v>
      </c>
      <c r="D129" s="339"/>
      <c r="E129" s="340"/>
      <c r="F129" s="331"/>
    </row>
    <row r="130" s="79" customFormat="1" ht="16" customHeight="1" spans="1:6">
      <c r="A130" s="337">
        <v>20406</v>
      </c>
      <c r="B130" s="337" t="s">
        <v>282</v>
      </c>
      <c r="C130" s="301">
        <f>SUM(XFD131:XFD139)</f>
        <v>0</v>
      </c>
      <c r="D130" s="339"/>
      <c r="E130" s="340"/>
      <c r="F130" s="331"/>
    </row>
    <row r="131" s="79" customFormat="1" ht="16" customHeight="1" spans="1:6">
      <c r="A131" s="337">
        <v>2040601</v>
      </c>
      <c r="B131" s="337" t="s">
        <v>190</v>
      </c>
      <c r="C131" s="301">
        <v>503</v>
      </c>
      <c r="D131" s="339"/>
      <c r="E131" s="340"/>
      <c r="F131" s="331"/>
    </row>
    <row r="132" s="79" customFormat="1" ht="16" customHeight="1" spans="1:6">
      <c r="A132" s="337">
        <v>2040602</v>
      </c>
      <c r="B132" s="337" t="s">
        <v>191</v>
      </c>
      <c r="C132" s="301">
        <v>30</v>
      </c>
      <c r="D132" s="339"/>
      <c r="E132" s="340"/>
      <c r="F132" s="331"/>
    </row>
    <row r="133" s="79" customFormat="1" ht="16" customHeight="1" spans="1:6">
      <c r="A133" s="337">
        <v>2040604</v>
      </c>
      <c r="B133" s="337" t="s">
        <v>283</v>
      </c>
      <c r="C133" s="301">
        <v>16</v>
      </c>
      <c r="D133" s="339"/>
      <c r="E133" s="340"/>
      <c r="F133" s="331"/>
    </row>
    <row r="134" s="79" customFormat="1" ht="16" customHeight="1" spans="1:6">
      <c r="A134" s="337">
        <v>2040605</v>
      </c>
      <c r="B134" s="337" t="s">
        <v>284</v>
      </c>
      <c r="C134" s="301">
        <v>10</v>
      </c>
      <c r="D134" s="339"/>
      <c r="E134" s="340"/>
      <c r="F134" s="331"/>
    </row>
    <row r="135" s="79" customFormat="1" ht="16" customHeight="1" spans="1:6">
      <c r="A135" s="337">
        <v>2040607</v>
      </c>
      <c r="B135" s="337" t="s">
        <v>285</v>
      </c>
      <c r="C135" s="301">
        <v>92</v>
      </c>
      <c r="D135" s="339"/>
      <c r="E135" s="340"/>
      <c r="F135" s="331"/>
    </row>
    <row r="136" s="79" customFormat="1" ht="16" customHeight="1" spans="1:6">
      <c r="A136" s="337">
        <v>2040610</v>
      </c>
      <c r="B136" s="337" t="s">
        <v>286</v>
      </c>
      <c r="C136" s="301">
        <v>7</v>
      </c>
      <c r="D136" s="339"/>
      <c r="E136" s="340"/>
      <c r="F136" s="331"/>
    </row>
    <row r="137" s="79" customFormat="1" ht="16" customHeight="1" spans="1:6">
      <c r="A137" s="337">
        <v>2040612</v>
      </c>
      <c r="B137" s="337" t="s">
        <v>287</v>
      </c>
      <c r="C137" s="301">
        <v>83</v>
      </c>
      <c r="D137" s="339"/>
      <c r="E137" s="340"/>
      <c r="F137" s="331"/>
    </row>
    <row r="138" s="79" customFormat="1" ht="16" customHeight="1" spans="1:6">
      <c r="A138" s="337">
        <v>2040650</v>
      </c>
      <c r="B138" s="337" t="s">
        <v>205</v>
      </c>
      <c r="C138" s="301">
        <v>15</v>
      </c>
      <c r="D138" s="339"/>
      <c r="E138" s="340"/>
      <c r="F138" s="331"/>
    </row>
    <row r="139" s="79" customFormat="1" ht="16" customHeight="1" spans="1:6">
      <c r="A139" s="337">
        <v>2040699</v>
      </c>
      <c r="B139" s="337" t="s">
        <v>288</v>
      </c>
      <c r="C139" s="301">
        <v>104</v>
      </c>
      <c r="D139" s="339"/>
      <c r="E139" s="340"/>
      <c r="F139" s="331"/>
    </row>
    <row r="140" s="79" customFormat="1" ht="16" customHeight="1" spans="1:6">
      <c r="A140" s="337">
        <v>20407</v>
      </c>
      <c r="B140" s="337" t="s">
        <v>289</v>
      </c>
      <c r="C140" s="301">
        <f>SUM(XFD141)</f>
        <v>0</v>
      </c>
      <c r="D140" s="339"/>
      <c r="E140" s="340"/>
      <c r="F140" s="331"/>
    </row>
    <row r="141" s="79" customFormat="1" ht="16" customHeight="1" spans="1:6">
      <c r="A141" s="337">
        <v>2040704</v>
      </c>
      <c r="B141" s="337" t="s">
        <v>290</v>
      </c>
      <c r="C141" s="301">
        <v>200</v>
      </c>
      <c r="D141" s="339"/>
      <c r="E141" s="340"/>
      <c r="F141" s="331"/>
    </row>
    <row r="142" s="79" customFormat="1" ht="16" customHeight="1" spans="1:6">
      <c r="A142" s="337">
        <v>20409</v>
      </c>
      <c r="B142" s="337" t="s">
        <v>291</v>
      </c>
      <c r="C142" s="301">
        <f>SUM(XFD143)</f>
        <v>0</v>
      </c>
      <c r="D142" s="339"/>
      <c r="E142" s="340"/>
      <c r="F142" s="331"/>
    </row>
    <row r="143" s="79" customFormat="1" ht="16" customHeight="1" spans="1:6">
      <c r="A143" s="337">
        <v>2040905</v>
      </c>
      <c r="B143" s="337" t="s">
        <v>292</v>
      </c>
      <c r="C143" s="301">
        <v>20</v>
      </c>
      <c r="D143" s="339"/>
      <c r="E143" s="340"/>
      <c r="F143" s="331"/>
    </row>
    <row r="144" s="79" customFormat="1" ht="16" customHeight="1" spans="1:6">
      <c r="A144" s="337">
        <v>20499</v>
      </c>
      <c r="B144" s="337" t="s">
        <v>293</v>
      </c>
      <c r="C144" s="301">
        <f>0+XFD145</f>
        <v>0</v>
      </c>
      <c r="D144" s="339"/>
      <c r="E144" s="340"/>
      <c r="F144" s="331"/>
    </row>
    <row r="145" s="79" customFormat="1" ht="16" customHeight="1" spans="1:6">
      <c r="A145" s="337">
        <v>2049999</v>
      </c>
      <c r="B145" s="337" t="s">
        <v>295</v>
      </c>
      <c r="C145" s="301">
        <v>100</v>
      </c>
      <c r="D145" s="339"/>
      <c r="E145" s="340"/>
      <c r="F145" s="331"/>
    </row>
    <row r="146" s="79" customFormat="1" ht="16" customHeight="1" spans="1:6">
      <c r="A146" s="337">
        <v>205</v>
      </c>
      <c r="B146" s="337" t="s">
        <v>296</v>
      </c>
      <c r="C146" s="301">
        <f>XFD147+XFD151+XFD154+0+0+0+0+XFD158+0+XFD160</f>
        <v>0</v>
      </c>
      <c r="D146" s="339"/>
      <c r="E146" s="340"/>
      <c r="F146" s="331"/>
    </row>
    <row r="147" s="79" customFormat="1" ht="16" customHeight="1" spans="1:6">
      <c r="A147" s="337">
        <v>20501</v>
      </c>
      <c r="B147" s="337" t="s">
        <v>297</v>
      </c>
      <c r="C147" s="301">
        <f>SUM(XFD148:XFD150)</f>
        <v>0</v>
      </c>
      <c r="D147" s="339"/>
      <c r="E147" s="340"/>
      <c r="F147" s="331"/>
    </row>
    <row r="148" s="79" customFormat="1" ht="16" customHeight="1" spans="1:6">
      <c r="A148" s="337">
        <v>2050101</v>
      </c>
      <c r="B148" s="337" t="s">
        <v>190</v>
      </c>
      <c r="C148" s="301">
        <v>709</v>
      </c>
      <c r="D148" s="339"/>
      <c r="E148" s="340"/>
      <c r="F148" s="331"/>
    </row>
    <row r="149" s="79" customFormat="1" ht="16" customHeight="1" spans="1:6">
      <c r="A149" s="337">
        <v>2050102</v>
      </c>
      <c r="B149" s="337" t="s">
        <v>191</v>
      </c>
      <c r="C149" s="301">
        <v>105</v>
      </c>
      <c r="D149" s="339"/>
      <c r="E149" s="340"/>
      <c r="F149" s="331"/>
    </row>
    <row r="150" s="79" customFormat="1" ht="16" customHeight="1" spans="1:6">
      <c r="A150" s="337">
        <v>2050199</v>
      </c>
      <c r="B150" s="337" t="s">
        <v>298</v>
      </c>
      <c r="C150" s="301">
        <v>1126</v>
      </c>
      <c r="D150" s="339"/>
      <c r="E150" s="340"/>
      <c r="F150" s="331"/>
    </row>
    <row r="151" s="79" customFormat="1" ht="16" customHeight="1" spans="1:6">
      <c r="A151" s="337">
        <v>20502</v>
      </c>
      <c r="B151" s="337" t="s">
        <v>299</v>
      </c>
      <c r="C151" s="301">
        <f>SUM(XFD152:XFD153)</f>
        <v>0</v>
      </c>
      <c r="D151" s="339"/>
      <c r="E151" s="340"/>
      <c r="F151" s="331"/>
    </row>
    <row r="152" s="79" customFormat="1" ht="16" customHeight="1" spans="1:6">
      <c r="A152" s="337">
        <v>2050201</v>
      </c>
      <c r="B152" s="337" t="s">
        <v>300</v>
      </c>
      <c r="C152" s="301">
        <v>133</v>
      </c>
      <c r="D152" s="339"/>
      <c r="E152" s="340"/>
      <c r="F152" s="331"/>
    </row>
    <row r="153" s="79" customFormat="1" ht="16" customHeight="1" spans="1:6">
      <c r="A153" s="337">
        <v>2050204</v>
      </c>
      <c r="B153" s="337" t="s">
        <v>301</v>
      </c>
      <c r="C153" s="301">
        <v>14649</v>
      </c>
      <c r="D153" s="339"/>
      <c r="E153" s="340"/>
      <c r="F153" s="331"/>
    </row>
    <row r="154" s="79" customFormat="1" ht="16" customHeight="1" spans="1:6">
      <c r="A154" s="337">
        <v>20503</v>
      </c>
      <c r="B154" s="337" t="s">
        <v>302</v>
      </c>
      <c r="C154" s="301">
        <f>SUM(XFD155:XFD157)</f>
        <v>0</v>
      </c>
      <c r="D154" s="339"/>
      <c r="E154" s="340"/>
      <c r="F154" s="331"/>
    </row>
    <row r="155" s="79" customFormat="1" ht="16" customHeight="1" spans="1:6">
      <c r="A155" s="337">
        <v>2050302</v>
      </c>
      <c r="B155" s="337" t="s">
        <v>303</v>
      </c>
      <c r="C155" s="301">
        <v>1822</v>
      </c>
      <c r="D155" s="339"/>
      <c r="E155" s="340"/>
      <c r="F155" s="331"/>
    </row>
    <row r="156" s="79" customFormat="1" ht="16" customHeight="1" spans="1:6">
      <c r="A156" s="337">
        <v>2050303</v>
      </c>
      <c r="B156" s="337" t="s">
        <v>304</v>
      </c>
      <c r="C156" s="301">
        <v>4407</v>
      </c>
      <c r="D156" s="339"/>
      <c r="E156" s="340"/>
      <c r="F156" s="331"/>
    </row>
    <row r="157" s="79" customFormat="1" ht="16" customHeight="1" spans="1:6">
      <c r="A157" s="337">
        <v>2050305</v>
      </c>
      <c r="B157" s="337" t="s">
        <v>305</v>
      </c>
      <c r="C157" s="301">
        <v>7469</v>
      </c>
      <c r="D157" s="339"/>
      <c r="E157" s="340"/>
      <c r="F157" s="331"/>
    </row>
    <row r="158" s="79" customFormat="1" ht="16" customHeight="1" spans="1:6">
      <c r="A158" s="337">
        <v>20508</v>
      </c>
      <c r="B158" s="337" t="s">
        <v>306</v>
      </c>
      <c r="C158" s="301">
        <f>SUM(XFD159)</f>
        <v>0</v>
      </c>
      <c r="D158" s="339"/>
      <c r="E158" s="340"/>
      <c r="F158" s="331"/>
    </row>
    <row r="159" s="79" customFormat="1" ht="16" customHeight="1" spans="1:6">
      <c r="A159" s="337">
        <v>2050802</v>
      </c>
      <c r="B159" s="337" t="s">
        <v>307</v>
      </c>
      <c r="C159" s="301">
        <v>1973</v>
      </c>
      <c r="D159" s="339"/>
      <c r="E159" s="340"/>
      <c r="F159" s="331"/>
    </row>
    <row r="160" s="79" customFormat="1" ht="16" customHeight="1" spans="1:6">
      <c r="A160" s="337">
        <v>20599</v>
      </c>
      <c r="B160" s="337" t="s">
        <v>308</v>
      </c>
      <c r="C160" s="301">
        <f>XFD161</f>
        <v>0</v>
      </c>
      <c r="D160" s="339"/>
      <c r="E160" s="340"/>
      <c r="F160" s="331"/>
    </row>
    <row r="161" s="79" customFormat="1" ht="16" customHeight="1" spans="1:6">
      <c r="A161" s="337">
        <v>2059999</v>
      </c>
      <c r="B161" s="337" t="s">
        <v>309</v>
      </c>
      <c r="C161" s="301">
        <v>327</v>
      </c>
      <c r="D161" s="339"/>
      <c r="E161" s="340"/>
      <c r="F161" s="331"/>
    </row>
    <row r="162" s="79" customFormat="1" ht="16" customHeight="1" spans="1:6">
      <c r="A162" s="337">
        <v>206</v>
      </c>
      <c r="B162" s="337" t="s">
        <v>310</v>
      </c>
      <c r="C162" s="301">
        <f>SUM(XFD163,XFD166,0,0,XFD168,0,XFD170,0,XFD173,XFD175)</f>
        <v>0</v>
      </c>
      <c r="D162" s="339"/>
      <c r="E162" s="340"/>
      <c r="F162" s="331"/>
    </row>
    <row r="163" s="79" customFormat="1" ht="16" customHeight="1" spans="1:6">
      <c r="A163" s="337">
        <v>20601</v>
      </c>
      <c r="B163" s="337" t="s">
        <v>311</v>
      </c>
      <c r="C163" s="301">
        <f>SUM(XFD164:XFD165)</f>
        <v>0</v>
      </c>
      <c r="D163" s="339"/>
      <c r="E163" s="340"/>
      <c r="F163" s="331"/>
    </row>
    <row r="164" s="79" customFormat="1" ht="16" customHeight="1" spans="1:6">
      <c r="A164" s="337">
        <v>2060101</v>
      </c>
      <c r="B164" s="337" t="s">
        <v>190</v>
      </c>
      <c r="C164" s="301">
        <v>258</v>
      </c>
      <c r="D164" s="339"/>
      <c r="E164" s="340"/>
      <c r="F164" s="331"/>
    </row>
    <row r="165" s="79" customFormat="1" ht="16" customHeight="1" spans="1:6">
      <c r="A165" s="337">
        <v>2060199</v>
      </c>
      <c r="B165" s="337" t="s">
        <v>312</v>
      </c>
      <c r="C165" s="301">
        <v>24</v>
      </c>
      <c r="D165" s="339"/>
      <c r="E165" s="340"/>
      <c r="F165" s="331"/>
    </row>
    <row r="166" s="79" customFormat="1" ht="16" customHeight="1" spans="1:6">
      <c r="A166" s="337">
        <v>20604</v>
      </c>
      <c r="B166" s="337" t="s">
        <v>313</v>
      </c>
      <c r="C166" s="301">
        <f>XFD167</f>
        <v>0</v>
      </c>
      <c r="D166" s="339"/>
      <c r="E166" s="340"/>
      <c r="F166" s="331"/>
    </row>
    <row r="167" s="79" customFormat="1" ht="16" customHeight="1" spans="1:6">
      <c r="A167" s="337">
        <v>2060404</v>
      </c>
      <c r="B167" s="337" t="s">
        <v>314</v>
      </c>
      <c r="C167" s="301">
        <v>160</v>
      </c>
      <c r="D167" s="339"/>
      <c r="E167" s="340"/>
      <c r="F167" s="331"/>
    </row>
    <row r="168" s="79" customFormat="1" ht="16" customHeight="1" spans="1:6">
      <c r="A168" s="337">
        <v>20605</v>
      </c>
      <c r="B168" s="337" t="s">
        <v>315</v>
      </c>
      <c r="C168" s="301">
        <f>SUM(XFD169)</f>
        <v>0</v>
      </c>
      <c r="D168" s="339"/>
      <c r="E168" s="340"/>
      <c r="F168" s="331"/>
    </row>
    <row r="169" s="79" customFormat="1" ht="16" customHeight="1" spans="1:6">
      <c r="A169" s="337">
        <v>2060502</v>
      </c>
      <c r="B169" s="337" t="s">
        <v>316</v>
      </c>
      <c r="C169" s="301">
        <v>1000</v>
      </c>
      <c r="D169" s="339"/>
      <c r="E169" s="340"/>
      <c r="F169" s="331"/>
    </row>
    <row r="170" s="79" customFormat="1" ht="16" customHeight="1" spans="1:6">
      <c r="A170" s="337">
        <v>20607</v>
      </c>
      <c r="B170" s="337" t="s">
        <v>317</v>
      </c>
      <c r="C170" s="301">
        <f>SUM(XFD171:XFD172)</f>
        <v>0</v>
      </c>
      <c r="D170" s="339"/>
      <c r="E170" s="340"/>
      <c r="F170" s="331"/>
    </row>
    <row r="171" s="79" customFormat="1" ht="16" customHeight="1" spans="1:6">
      <c r="A171" s="337">
        <v>2060701</v>
      </c>
      <c r="B171" s="337" t="s">
        <v>318</v>
      </c>
      <c r="C171" s="301">
        <v>157</v>
      </c>
      <c r="D171" s="339"/>
      <c r="E171" s="340"/>
      <c r="F171" s="331"/>
    </row>
    <row r="172" s="79" customFormat="1" ht="16" customHeight="1" spans="1:6">
      <c r="A172" s="337">
        <v>2060702</v>
      </c>
      <c r="B172" s="337" t="s">
        <v>319</v>
      </c>
      <c r="C172" s="301">
        <v>80</v>
      </c>
      <c r="D172" s="339"/>
      <c r="E172" s="340"/>
      <c r="F172" s="331"/>
    </row>
    <row r="173" s="79" customFormat="1" ht="16" customHeight="1" spans="1:6">
      <c r="A173" s="337">
        <v>20609</v>
      </c>
      <c r="B173" s="337" t="s">
        <v>320</v>
      </c>
      <c r="C173" s="301">
        <f>0+XFD174+0</f>
        <v>0</v>
      </c>
      <c r="D173" s="339"/>
      <c r="E173" s="340"/>
      <c r="F173" s="331"/>
    </row>
    <row r="174" s="79" customFormat="1" ht="16" customHeight="1" spans="1:6">
      <c r="A174" s="337">
        <v>2060902</v>
      </c>
      <c r="B174" s="337" t="s">
        <v>321</v>
      </c>
      <c r="C174" s="301">
        <v>150</v>
      </c>
      <c r="D174" s="339"/>
      <c r="E174" s="340"/>
      <c r="F174" s="331"/>
    </row>
    <row r="175" s="79" customFormat="1" ht="16" customHeight="1" spans="1:6">
      <c r="A175" s="337">
        <v>20699</v>
      </c>
      <c r="B175" s="337" t="s">
        <v>322</v>
      </c>
      <c r="C175" s="301">
        <f>SUM(XFD176)</f>
        <v>0</v>
      </c>
      <c r="D175" s="339"/>
      <c r="E175" s="340"/>
      <c r="F175" s="331"/>
    </row>
    <row r="176" s="79" customFormat="1" ht="16" customHeight="1" spans="1:6">
      <c r="A176" s="337">
        <v>2069901</v>
      </c>
      <c r="B176" s="337" t="s">
        <v>323</v>
      </c>
      <c r="C176" s="301">
        <v>4000</v>
      </c>
      <c r="D176" s="339"/>
      <c r="E176" s="340"/>
      <c r="F176" s="331"/>
    </row>
    <row r="177" s="79" customFormat="1" ht="16" customHeight="1" spans="1:6">
      <c r="A177" s="337">
        <v>207</v>
      </c>
      <c r="B177" s="337" t="s">
        <v>324</v>
      </c>
      <c r="C177" s="301">
        <f>SUM(XFD178,XFD187,XFD190,XFD192,XFD194,XFD198)</f>
        <v>0</v>
      </c>
      <c r="D177" s="339"/>
      <c r="E177" s="340"/>
      <c r="F177" s="331"/>
    </row>
    <row r="178" s="79" customFormat="1" ht="16" customHeight="1" spans="1:6">
      <c r="A178" s="337">
        <v>20701</v>
      </c>
      <c r="B178" s="337" t="s">
        <v>325</v>
      </c>
      <c r="C178" s="301">
        <f>SUM(XFD179:XFD186)</f>
        <v>0</v>
      </c>
      <c r="D178" s="339"/>
      <c r="E178" s="340"/>
      <c r="F178" s="331"/>
    </row>
    <row r="179" s="79" customFormat="1" ht="16" customHeight="1" spans="1:6">
      <c r="A179" s="337">
        <v>2070101</v>
      </c>
      <c r="B179" s="337" t="s">
        <v>190</v>
      </c>
      <c r="C179" s="301">
        <v>444</v>
      </c>
      <c r="D179" s="339"/>
      <c r="E179" s="340"/>
      <c r="F179" s="331"/>
    </row>
    <row r="180" s="79" customFormat="1" ht="16" customHeight="1" spans="1:6">
      <c r="A180" s="337">
        <v>2070102</v>
      </c>
      <c r="B180" s="337" t="s">
        <v>191</v>
      </c>
      <c r="C180" s="301">
        <v>19</v>
      </c>
      <c r="D180" s="339"/>
      <c r="E180" s="340"/>
      <c r="F180" s="331"/>
    </row>
    <row r="181" s="79" customFormat="1" ht="16" customHeight="1" spans="1:6">
      <c r="A181" s="337">
        <v>2070104</v>
      </c>
      <c r="B181" s="337" t="s">
        <v>326</v>
      </c>
      <c r="C181" s="301">
        <v>541</v>
      </c>
      <c r="D181" s="339"/>
      <c r="E181" s="340"/>
      <c r="F181" s="331"/>
    </row>
    <row r="182" s="79" customFormat="1" ht="16" customHeight="1" spans="1:6">
      <c r="A182" s="337">
        <v>2070108</v>
      </c>
      <c r="B182" s="337" t="s">
        <v>327</v>
      </c>
      <c r="C182" s="301">
        <v>300</v>
      </c>
      <c r="D182" s="339"/>
      <c r="E182" s="340"/>
      <c r="F182" s="331"/>
    </row>
    <row r="183" s="79" customFormat="1" ht="16" customHeight="1" spans="1:6">
      <c r="A183" s="337">
        <v>2070110</v>
      </c>
      <c r="B183" s="337" t="s">
        <v>328</v>
      </c>
      <c r="C183" s="301">
        <v>10</v>
      </c>
      <c r="D183" s="339"/>
      <c r="E183" s="340"/>
      <c r="F183" s="331"/>
    </row>
    <row r="184" s="79" customFormat="1" ht="16" customHeight="1" spans="1:6">
      <c r="A184" s="337">
        <v>2070111</v>
      </c>
      <c r="B184" s="337" t="s">
        <v>329</v>
      </c>
      <c r="C184" s="301">
        <v>70</v>
      </c>
      <c r="D184" s="339"/>
      <c r="E184" s="340"/>
      <c r="F184" s="331"/>
    </row>
    <row r="185" s="79" customFormat="1" ht="16" customHeight="1" spans="1:6">
      <c r="A185" s="337">
        <v>2070112</v>
      </c>
      <c r="B185" s="337" t="s">
        <v>330</v>
      </c>
      <c r="C185" s="301">
        <v>194</v>
      </c>
      <c r="D185" s="339"/>
      <c r="E185" s="340"/>
      <c r="F185" s="331"/>
    </row>
    <row r="186" s="79" customFormat="1" ht="16" customHeight="1" spans="1:6">
      <c r="A186" s="337">
        <v>2070199</v>
      </c>
      <c r="B186" s="337" t="s">
        <v>332</v>
      </c>
      <c r="C186" s="301">
        <v>455</v>
      </c>
      <c r="D186" s="339"/>
      <c r="E186" s="340"/>
      <c r="F186" s="331"/>
    </row>
    <row r="187" s="79" customFormat="1" ht="16" customHeight="1" spans="1:6">
      <c r="A187" s="337">
        <v>20702</v>
      </c>
      <c r="B187" s="337" t="s">
        <v>333</v>
      </c>
      <c r="C187" s="301">
        <f>SUM(XFD188:XFD189)</f>
        <v>0</v>
      </c>
      <c r="D187" s="339"/>
      <c r="E187" s="340"/>
      <c r="F187" s="331"/>
    </row>
    <row r="188" s="79" customFormat="1" ht="16" customHeight="1" spans="1:6">
      <c r="A188" s="337">
        <v>2070204</v>
      </c>
      <c r="B188" s="337" t="s">
        <v>334</v>
      </c>
      <c r="C188" s="301">
        <v>712</v>
      </c>
      <c r="D188" s="339"/>
      <c r="E188" s="340"/>
      <c r="F188" s="331"/>
    </row>
    <row r="189" s="79" customFormat="1" ht="16" customHeight="1" spans="1:6">
      <c r="A189" s="337">
        <v>2070205</v>
      </c>
      <c r="B189" s="337" t="s">
        <v>335</v>
      </c>
      <c r="C189" s="301">
        <v>1137</v>
      </c>
      <c r="D189" s="339"/>
      <c r="E189" s="340"/>
      <c r="F189" s="331"/>
    </row>
    <row r="190" s="79" customFormat="1" ht="16" customHeight="1" spans="1:6">
      <c r="A190" s="337">
        <v>20703</v>
      </c>
      <c r="B190" s="337" t="s">
        <v>337</v>
      </c>
      <c r="C190" s="301">
        <f>SUM(XFD191)</f>
        <v>0</v>
      </c>
      <c r="D190" s="339"/>
      <c r="E190" s="340"/>
      <c r="F190" s="331"/>
    </row>
    <row r="191" s="79" customFormat="1" ht="16" customHeight="1" spans="1:6">
      <c r="A191" s="337">
        <v>2070308</v>
      </c>
      <c r="B191" s="337" t="s">
        <v>338</v>
      </c>
      <c r="C191" s="301">
        <v>380</v>
      </c>
      <c r="D191" s="339"/>
      <c r="E191" s="340"/>
      <c r="F191" s="331"/>
    </row>
    <row r="192" s="79" customFormat="1" ht="16" customHeight="1" spans="1:6">
      <c r="A192" s="337">
        <v>20706</v>
      </c>
      <c r="B192" s="337" t="s">
        <v>340</v>
      </c>
      <c r="C192" s="301">
        <f>SUM(XFD193)</f>
        <v>0</v>
      </c>
      <c r="D192" s="339"/>
      <c r="E192" s="340"/>
      <c r="F192" s="331"/>
    </row>
    <row r="193" s="79" customFormat="1" ht="16" customHeight="1" spans="1:6">
      <c r="A193" s="337">
        <v>2070605</v>
      </c>
      <c r="B193" s="337" t="s">
        <v>342</v>
      </c>
      <c r="C193" s="301">
        <v>255</v>
      </c>
      <c r="D193" s="339"/>
      <c r="E193" s="340"/>
      <c r="F193" s="331"/>
    </row>
    <row r="194" s="79" customFormat="1" ht="16" customHeight="1" spans="1:6">
      <c r="A194" s="337">
        <v>20708</v>
      </c>
      <c r="B194" s="337" t="s">
        <v>343</v>
      </c>
      <c r="C194" s="301">
        <f>SUM(XFD195:XFD197)</f>
        <v>0</v>
      </c>
      <c r="D194" s="339"/>
      <c r="E194" s="340"/>
      <c r="F194" s="331"/>
    </row>
    <row r="195" s="79" customFormat="1" ht="16" customHeight="1" spans="1:6">
      <c r="A195" s="337">
        <v>2070807</v>
      </c>
      <c r="B195" s="337" t="s">
        <v>344</v>
      </c>
      <c r="C195" s="301">
        <v>241</v>
      </c>
      <c r="D195" s="339"/>
      <c r="E195" s="340"/>
      <c r="F195" s="331"/>
    </row>
    <row r="196" s="79" customFormat="1" ht="16" customHeight="1" spans="1:6">
      <c r="A196" s="337">
        <v>2070808</v>
      </c>
      <c r="B196" s="337" t="s">
        <v>345</v>
      </c>
      <c r="C196" s="301">
        <v>1192</v>
      </c>
      <c r="D196" s="339"/>
      <c r="E196" s="340"/>
      <c r="F196" s="331"/>
    </row>
    <row r="197" s="79" customFormat="1" ht="16" customHeight="1" spans="1:6">
      <c r="A197" s="337">
        <v>2070899</v>
      </c>
      <c r="B197" s="337" t="s">
        <v>346</v>
      </c>
      <c r="C197" s="301">
        <v>10</v>
      </c>
      <c r="D197" s="339"/>
      <c r="E197" s="340"/>
      <c r="F197" s="331"/>
    </row>
    <row r="198" s="79" customFormat="1" ht="16" customHeight="1" spans="1:6">
      <c r="A198" s="337">
        <v>20799</v>
      </c>
      <c r="B198" s="337" t="s">
        <v>347</v>
      </c>
      <c r="C198" s="301">
        <f>SUM(XFD199:XFD200)</f>
        <v>0</v>
      </c>
      <c r="D198" s="339"/>
      <c r="E198" s="340"/>
      <c r="F198" s="331"/>
    </row>
    <row r="199" s="79" customFormat="1" ht="16" customHeight="1" spans="1:6">
      <c r="A199" s="337">
        <v>2079903</v>
      </c>
      <c r="B199" s="337" t="s">
        <v>348</v>
      </c>
      <c r="C199" s="301">
        <v>1000</v>
      </c>
      <c r="D199" s="339"/>
      <c r="E199" s="340"/>
      <c r="F199" s="331"/>
    </row>
    <row r="200" s="79" customFormat="1" ht="16" customHeight="1" spans="1:6">
      <c r="A200" s="337">
        <v>2079999</v>
      </c>
      <c r="B200" s="337" t="s">
        <v>349</v>
      </c>
      <c r="C200" s="301">
        <v>299</v>
      </c>
      <c r="D200" s="339"/>
      <c r="E200" s="340"/>
      <c r="F200" s="331"/>
    </row>
    <row r="201" s="79" customFormat="1" ht="16" customHeight="1" spans="1:6">
      <c r="A201" s="337">
        <v>208</v>
      </c>
      <c r="B201" s="337" t="s">
        <v>350</v>
      </c>
      <c r="C201" s="301">
        <f>XFD202+XFD213+0+XFD216+XFD223+XFD225+XFD227+XFD230+XFD236+XFD242+XFD248+0+XFD252+0+0+XFD255+0+0+XFD257+0+XFD263</f>
        <v>0</v>
      </c>
      <c r="D201" s="339"/>
      <c r="E201" s="340"/>
      <c r="F201" s="331"/>
    </row>
    <row r="202" s="79" customFormat="1" ht="16" customHeight="1" spans="1:6">
      <c r="A202" s="337">
        <v>20801</v>
      </c>
      <c r="B202" s="337" t="s">
        <v>351</v>
      </c>
      <c r="C202" s="301">
        <f>SUM(XFD203:XFD212)</f>
        <v>0</v>
      </c>
      <c r="D202" s="339"/>
      <c r="E202" s="340"/>
      <c r="F202" s="331"/>
    </row>
    <row r="203" s="79" customFormat="1" ht="16" customHeight="1" spans="1:6">
      <c r="A203" s="337">
        <v>2080101</v>
      </c>
      <c r="B203" s="337" t="s">
        <v>190</v>
      </c>
      <c r="C203" s="301">
        <v>457</v>
      </c>
      <c r="D203" s="339"/>
      <c r="E203" s="340"/>
      <c r="F203" s="331"/>
    </row>
    <row r="204" s="79" customFormat="1" ht="16" customHeight="1" spans="1:6">
      <c r="A204" s="337">
        <v>2080102</v>
      </c>
      <c r="B204" s="337" t="s">
        <v>191</v>
      </c>
      <c r="C204" s="301">
        <v>35</v>
      </c>
      <c r="D204" s="339"/>
      <c r="E204" s="340"/>
      <c r="F204" s="331"/>
    </row>
    <row r="205" s="79" customFormat="1" ht="16" customHeight="1" spans="1:6">
      <c r="A205" s="337">
        <v>2080105</v>
      </c>
      <c r="B205" s="337" t="s">
        <v>352</v>
      </c>
      <c r="C205" s="301">
        <v>130</v>
      </c>
      <c r="D205" s="339"/>
      <c r="E205" s="340"/>
      <c r="F205" s="331"/>
    </row>
    <row r="206" s="79" customFormat="1" ht="16" customHeight="1" spans="1:6">
      <c r="A206" s="337">
        <v>2080106</v>
      </c>
      <c r="B206" s="337" t="s">
        <v>353</v>
      </c>
      <c r="C206" s="301">
        <v>144</v>
      </c>
      <c r="D206" s="339"/>
      <c r="E206" s="340"/>
      <c r="F206" s="331"/>
    </row>
    <row r="207" s="79" customFormat="1" ht="16" customHeight="1" spans="1:6">
      <c r="A207" s="337">
        <v>2080108</v>
      </c>
      <c r="B207" s="337" t="s">
        <v>216</v>
      </c>
      <c r="C207" s="301">
        <v>151</v>
      </c>
      <c r="D207" s="339"/>
      <c r="E207" s="340"/>
      <c r="F207" s="331"/>
    </row>
    <row r="208" s="79" customFormat="1" ht="16" customHeight="1" spans="1:6">
      <c r="A208" s="337">
        <v>2080109</v>
      </c>
      <c r="B208" s="337" t="s">
        <v>354</v>
      </c>
      <c r="C208" s="301">
        <v>417</v>
      </c>
      <c r="D208" s="339"/>
      <c r="E208" s="340"/>
      <c r="F208" s="331"/>
    </row>
    <row r="209" s="79" customFormat="1" ht="16" customHeight="1" spans="1:6">
      <c r="A209" s="337">
        <v>2080111</v>
      </c>
      <c r="B209" s="337" t="s">
        <v>355</v>
      </c>
      <c r="C209" s="301">
        <v>345</v>
      </c>
      <c r="D209" s="339"/>
      <c r="E209" s="340"/>
      <c r="F209" s="331"/>
    </row>
    <row r="210" s="79" customFormat="1" ht="16" customHeight="1" spans="1:6">
      <c r="A210" s="337">
        <v>2080112</v>
      </c>
      <c r="B210" s="337" t="s">
        <v>356</v>
      </c>
      <c r="C210" s="301">
        <v>63</v>
      </c>
      <c r="D210" s="339"/>
      <c r="E210" s="340"/>
      <c r="F210" s="331"/>
    </row>
    <row r="211" s="79" customFormat="1" ht="16" customHeight="1" spans="1:6">
      <c r="A211" s="337">
        <v>2080116</v>
      </c>
      <c r="B211" s="337" t="s">
        <v>357</v>
      </c>
      <c r="C211" s="301">
        <v>600</v>
      </c>
      <c r="D211" s="339"/>
      <c r="E211" s="340"/>
      <c r="F211" s="331"/>
    </row>
    <row r="212" s="79" customFormat="1" ht="16" customHeight="1" spans="1:6">
      <c r="A212" s="337">
        <v>2080199</v>
      </c>
      <c r="B212" s="337" t="s">
        <v>358</v>
      </c>
      <c r="C212" s="301">
        <v>80</v>
      </c>
      <c r="D212" s="339"/>
      <c r="E212" s="340"/>
      <c r="F212" s="331"/>
    </row>
    <row r="213" s="79" customFormat="1" ht="16" customHeight="1" spans="1:6">
      <c r="A213" s="337">
        <v>20802</v>
      </c>
      <c r="B213" s="337" t="s">
        <v>359</v>
      </c>
      <c r="C213" s="301">
        <f>SUM(XFD214:XFD215)</f>
        <v>0</v>
      </c>
      <c r="D213" s="339"/>
      <c r="E213" s="340"/>
      <c r="F213" s="331"/>
    </row>
    <row r="214" s="79" customFormat="1" ht="16" customHeight="1" spans="1:6">
      <c r="A214" s="337">
        <v>2080201</v>
      </c>
      <c r="B214" s="337" t="s">
        <v>190</v>
      </c>
      <c r="C214" s="301">
        <v>350</v>
      </c>
      <c r="D214" s="339"/>
      <c r="E214" s="340"/>
      <c r="F214" s="331"/>
    </row>
    <row r="215" s="79" customFormat="1" ht="16" customHeight="1" spans="1:6">
      <c r="A215" s="337">
        <v>2080202</v>
      </c>
      <c r="B215" s="337" t="s">
        <v>191</v>
      </c>
      <c r="C215" s="301">
        <v>105</v>
      </c>
      <c r="D215" s="339"/>
      <c r="E215" s="340"/>
      <c r="F215" s="331"/>
    </row>
    <row r="216" s="79" customFormat="1" ht="16" customHeight="1" spans="1:6">
      <c r="A216" s="337">
        <v>20805</v>
      </c>
      <c r="B216" s="337" t="s">
        <v>362</v>
      </c>
      <c r="C216" s="301">
        <f>SUM(XFD217:XFD222)</f>
        <v>0</v>
      </c>
      <c r="D216" s="339"/>
      <c r="E216" s="340"/>
      <c r="F216" s="331"/>
    </row>
    <row r="217" s="79" customFormat="1" ht="16" customHeight="1" spans="1:6">
      <c r="A217" s="337">
        <v>2080501</v>
      </c>
      <c r="B217" s="337" t="s">
        <v>363</v>
      </c>
      <c r="C217" s="301">
        <v>5237</v>
      </c>
      <c r="D217" s="339"/>
      <c r="E217" s="340"/>
      <c r="F217" s="331"/>
    </row>
    <row r="218" s="79" customFormat="1" ht="16" customHeight="1" spans="1:6">
      <c r="A218" s="337">
        <v>2080502</v>
      </c>
      <c r="B218" s="337" t="s">
        <v>364</v>
      </c>
      <c r="C218" s="301">
        <v>1029</v>
      </c>
      <c r="D218" s="339"/>
      <c r="E218" s="340"/>
      <c r="F218" s="331"/>
    </row>
    <row r="219" s="79" customFormat="1" ht="16" customHeight="1" spans="1:6">
      <c r="A219" s="337">
        <v>2080503</v>
      </c>
      <c r="B219" s="337" t="s">
        <v>365</v>
      </c>
      <c r="C219" s="301">
        <v>351</v>
      </c>
      <c r="D219" s="339"/>
      <c r="E219" s="340"/>
      <c r="F219" s="331"/>
    </row>
    <row r="220" s="79" customFormat="1" ht="16" customHeight="1" spans="1:6">
      <c r="A220" s="337">
        <v>2080505</v>
      </c>
      <c r="B220" s="337" t="s">
        <v>366</v>
      </c>
      <c r="C220" s="301">
        <v>6651</v>
      </c>
      <c r="D220" s="339"/>
      <c r="E220" s="340"/>
      <c r="F220" s="331"/>
    </row>
    <row r="221" s="79" customFormat="1" ht="16" customHeight="1" spans="1:6">
      <c r="A221" s="337">
        <v>2080506</v>
      </c>
      <c r="B221" s="337" t="s">
        <v>367</v>
      </c>
      <c r="C221" s="301">
        <v>15</v>
      </c>
      <c r="D221" s="339"/>
      <c r="E221" s="340"/>
      <c r="F221" s="331"/>
    </row>
    <row r="222" s="79" customFormat="1" ht="16" customHeight="1" spans="1:6">
      <c r="A222" s="337">
        <v>2080507</v>
      </c>
      <c r="B222" s="337" t="s">
        <v>368</v>
      </c>
      <c r="C222" s="301">
        <v>10039</v>
      </c>
      <c r="D222" s="339"/>
      <c r="E222" s="340"/>
      <c r="F222" s="331"/>
    </row>
    <row r="223" s="79" customFormat="1" ht="16" customHeight="1" spans="1:6">
      <c r="A223" s="337">
        <v>20806</v>
      </c>
      <c r="B223" s="337" t="s">
        <v>369</v>
      </c>
      <c r="C223" s="301">
        <f>SUM(XFD224)</f>
        <v>0</v>
      </c>
      <c r="D223" s="339"/>
      <c r="E223" s="340"/>
      <c r="F223" s="331"/>
    </row>
    <row r="224" s="79" customFormat="1" ht="16" customHeight="1" spans="1:6">
      <c r="A224" s="337">
        <v>2080601</v>
      </c>
      <c r="B224" s="337" t="s">
        <v>370</v>
      </c>
      <c r="C224" s="301">
        <v>656</v>
      </c>
      <c r="D224" s="339"/>
      <c r="E224" s="340"/>
      <c r="F224" s="331"/>
    </row>
    <row r="225" s="79" customFormat="1" ht="16" customHeight="1" spans="1:6">
      <c r="A225" s="337">
        <v>20807</v>
      </c>
      <c r="B225" s="337" t="s">
        <v>371</v>
      </c>
      <c r="C225" s="301">
        <f>SUM(XFD226)</f>
        <v>0</v>
      </c>
      <c r="D225" s="339"/>
      <c r="E225" s="340"/>
      <c r="F225" s="331"/>
    </row>
    <row r="226" s="79" customFormat="1" ht="16" customHeight="1" spans="1:6">
      <c r="A226" s="337">
        <v>2080799</v>
      </c>
      <c r="B226" s="337" t="s">
        <v>378</v>
      </c>
      <c r="C226" s="301">
        <v>2866</v>
      </c>
      <c r="D226" s="339"/>
      <c r="E226" s="340"/>
      <c r="F226" s="331"/>
    </row>
    <row r="227" s="79" customFormat="1" ht="16" customHeight="1" spans="1:6">
      <c r="A227" s="337">
        <v>20808</v>
      </c>
      <c r="B227" s="337" t="s">
        <v>379</v>
      </c>
      <c r="C227" s="301">
        <f>SUM(XFD228:XFD229)</f>
        <v>0</v>
      </c>
      <c r="D227" s="339"/>
      <c r="E227" s="340"/>
      <c r="F227" s="331"/>
    </row>
    <row r="228" s="79" customFormat="1" ht="16" customHeight="1" spans="1:6">
      <c r="A228" s="337">
        <v>2080802</v>
      </c>
      <c r="B228" s="337" t="s">
        <v>380</v>
      </c>
      <c r="C228" s="301">
        <v>145</v>
      </c>
      <c r="D228" s="339"/>
      <c r="E228" s="340"/>
      <c r="F228" s="331"/>
    </row>
    <row r="229" s="79" customFormat="1" ht="16" customHeight="1" spans="1:6">
      <c r="A229" s="337">
        <v>2080805</v>
      </c>
      <c r="B229" s="337" t="s">
        <v>1008</v>
      </c>
      <c r="C229" s="301">
        <v>50</v>
      </c>
      <c r="D229" s="339"/>
      <c r="E229" s="340"/>
      <c r="F229" s="331"/>
    </row>
    <row r="230" s="79" customFormat="1" ht="16" customHeight="1" spans="1:6">
      <c r="A230" s="337">
        <v>20809</v>
      </c>
      <c r="B230" s="337" t="s">
        <v>383</v>
      </c>
      <c r="C230" s="301">
        <f>SUM(XFD231:XFD235)</f>
        <v>0</v>
      </c>
      <c r="D230" s="339"/>
      <c r="E230" s="340"/>
      <c r="F230" s="331"/>
    </row>
    <row r="231" s="79" customFormat="1" ht="16" customHeight="1" spans="1:6">
      <c r="A231" s="337">
        <v>2080902</v>
      </c>
      <c r="B231" s="337" t="s">
        <v>385</v>
      </c>
      <c r="C231" s="301">
        <v>83</v>
      </c>
      <c r="D231" s="339"/>
      <c r="E231" s="340"/>
      <c r="F231" s="331"/>
    </row>
    <row r="232" s="79" customFormat="1" ht="16" customHeight="1" spans="1:6">
      <c r="A232" s="337">
        <v>2080903</v>
      </c>
      <c r="B232" s="337" t="s">
        <v>386</v>
      </c>
      <c r="C232" s="301">
        <v>140</v>
      </c>
      <c r="D232" s="339"/>
      <c r="E232" s="340"/>
      <c r="F232" s="331"/>
    </row>
    <row r="233" s="79" customFormat="1" ht="16" customHeight="1" spans="1:6">
      <c r="A233" s="337">
        <v>2080904</v>
      </c>
      <c r="B233" s="337" t="s">
        <v>1009</v>
      </c>
      <c r="C233" s="301">
        <v>2</v>
      </c>
      <c r="D233" s="339"/>
      <c r="E233" s="340"/>
      <c r="F233" s="331"/>
    </row>
    <row r="234" s="79" customFormat="1" ht="16" customHeight="1" spans="1:6">
      <c r="A234" s="337">
        <v>2080905</v>
      </c>
      <c r="B234" s="337" t="s">
        <v>387</v>
      </c>
      <c r="C234" s="301">
        <v>753</v>
      </c>
      <c r="D234" s="339"/>
      <c r="E234" s="340"/>
      <c r="F234" s="331"/>
    </row>
    <row r="235" s="79" customFormat="1" ht="16" customHeight="1" spans="1:6">
      <c r="A235" s="337">
        <v>2080999</v>
      </c>
      <c r="B235" s="337" t="s">
        <v>388</v>
      </c>
      <c r="C235" s="301">
        <v>2365</v>
      </c>
      <c r="D235" s="339"/>
      <c r="E235" s="340"/>
      <c r="F235" s="331"/>
    </row>
    <row r="236" s="79" customFormat="1" ht="16" customHeight="1" spans="1:6">
      <c r="A236" s="337">
        <v>20810</v>
      </c>
      <c r="B236" s="337" t="s">
        <v>389</v>
      </c>
      <c r="C236" s="301">
        <f>SUM(XFD237:XFD241)</f>
        <v>0</v>
      </c>
      <c r="D236" s="339"/>
      <c r="E236" s="340"/>
      <c r="F236" s="331"/>
    </row>
    <row r="237" s="79" customFormat="1" ht="16" customHeight="1" spans="1:6">
      <c r="A237" s="337">
        <v>2081001</v>
      </c>
      <c r="B237" s="337" t="s">
        <v>390</v>
      </c>
      <c r="C237" s="301">
        <v>50</v>
      </c>
      <c r="D237" s="339"/>
      <c r="E237" s="340"/>
      <c r="F237" s="331"/>
    </row>
    <row r="238" s="79" customFormat="1" ht="16" customHeight="1" spans="1:6">
      <c r="A238" s="337">
        <v>2081002</v>
      </c>
      <c r="B238" s="337" t="s">
        <v>391</v>
      </c>
      <c r="C238" s="301">
        <v>141</v>
      </c>
      <c r="D238" s="339"/>
      <c r="E238" s="340"/>
      <c r="F238" s="331"/>
    </row>
    <row r="239" s="79" customFormat="1" ht="16" customHeight="1" spans="1:6">
      <c r="A239" s="337">
        <v>2081004</v>
      </c>
      <c r="B239" s="337" t="s">
        <v>392</v>
      </c>
      <c r="C239" s="301">
        <v>25</v>
      </c>
      <c r="D239" s="339"/>
      <c r="E239" s="340"/>
      <c r="F239" s="331"/>
    </row>
    <row r="240" s="79" customFormat="1" ht="16" customHeight="1" spans="1:6">
      <c r="A240" s="337">
        <v>2081005</v>
      </c>
      <c r="B240" s="337" t="s">
        <v>393</v>
      </c>
      <c r="C240" s="301">
        <v>239</v>
      </c>
      <c r="D240" s="339"/>
      <c r="E240" s="340"/>
      <c r="F240" s="331"/>
    </row>
    <row r="241" s="79" customFormat="1" ht="16" customHeight="1" spans="1:6">
      <c r="A241" s="337">
        <v>2081006</v>
      </c>
      <c r="B241" s="337" t="s">
        <v>394</v>
      </c>
      <c r="C241" s="301">
        <v>50</v>
      </c>
      <c r="D241" s="339"/>
      <c r="E241" s="340"/>
      <c r="F241" s="331"/>
    </row>
    <row r="242" s="79" customFormat="1" ht="16" customHeight="1" spans="1:6">
      <c r="A242" s="337">
        <v>20811</v>
      </c>
      <c r="B242" s="337" t="s">
        <v>395</v>
      </c>
      <c r="C242" s="301">
        <f>SUM(XFD243:XFD247)</f>
        <v>0</v>
      </c>
      <c r="D242" s="339"/>
      <c r="E242" s="340"/>
      <c r="F242" s="331"/>
    </row>
    <row r="243" s="79" customFormat="1" ht="16" customHeight="1" spans="1:6">
      <c r="A243" s="337">
        <v>2081101</v>
      </c>
      <c r="B243" s="337" t="s">
        <v>190</v>
      </c>
      <c r="C243" s="301">
        <v>129</v>
      </c>
      <c r="D243" s="339"/>
      <c r="E243" s="340"/>
      <c r="F243" s="331"/>
    </row>
    <row r="244" s="79" customFormat="1" ht="16" customHeight="1" spans="1:6">
      <c r="A244" s="337">
        <v>2081104</v>
      </c>
      <c r="B244" s="337" t="s">
        <v>396</v>
      </c>
      <c r="C244" s="301">
        <v>254</v>
      </c>
      <c r="D244" s="339"/>
      <c r="E244" s="340"/>
      <c r="F244" s="331"/>
    </row>
    <row r="245" s="79" customFormat="1" ht="16" customHeight="1" spans="1:6">
      <c r="A245" s="337">
        <v>2081105</v>
      </c>
      <c r="B245" s="337" t="s">
        <v>397</v>
      </c>
      <c r="C245" s="301">
        <v>335</v>
      </c>
      <c r="D245" s="339"/>
      <c r="E245" s="340"/>
      <c r="F245" s="331"/>
    </row>
    <row r="246" s="79" customFormat="1" ht="16" customHeight="1" spans="1:6">
      <c r="A246" s="337">
        <v>2081106</v>
      </c>
      <c r="B246" s="337" t="s">
        <v>398</v>
      </c>
      <c r="C246" s="301">
        <v>60</v>
      </c>
      <c r="D246" s="339"/>
      <c r="E246" s="340"/>
      <c r="F246" s="331"/>
    </row>
    <row r="247" s="79" customFormat="1" ht="16" customHeight="1" spans="1:6">
      <c r="A247" s="337">
        <v>2081199</v>
      </c>
      <c r="B247" s="337" t="s">
        <v>399</v>
      </c>
      <c r="C247" s="301">
        <v>780</v>
      </c>
      <c r="D247" s="339"/>
      <c r="E247" s="340"/>
      <c r="F247" s="331"/>
    </row>
    <row r="248" s="79" customFormat="1" ht="16" customHeight="1" spans="1:6">
      <c r="A248" s="337">
        <v>20816</v>
      </c>
      <c r="B248" s="337" t="s">
        <v>400</v>
      </c>
      <c r="C248" s="301">
        <f>SUM(XFD249:XFD251)</f>
        <v>0</v>
      </c>
      <c r="D248" s="339"/>
      <c r="E248" s="340"/>
      <c r="F248" s="331"/>
    </row>
    <row r="249" s="79" customFormat="1" ht="16" customHeight="1" spans="1:6">
      <c r="A249" s="337">
        <v>2081601</v>
      </c>
      <c r="B249" s="337" t="s">
        <v>190</v>
      </c>
      <c r="C249" s="301">
        <v>92</v>
      </c>
      <c r="D249" s="339"/>
      <c r="E249" s="340"/>
      <c r="F249" s="331"/>
    </row>
    <row r="250" s="79" customFormat="1" ht="16" customHeight="1" spans="1:6">
      <c r="A250" s="337">
        <v>2081602</v>
      </c>
      <c r="B250" s="337" t="s">
        <v>191</v>
      </c>
      <c r="C250" s="301">
        <v>3</v>
      </c>
      <c r="D250" s="339"/>
      <c r="E250" s="340"/>
      <c r="F250" s="331"/>
    </row>
    <row r="251" s="79" customFormat="1" ht="16" customHeight="1" spans="1:6">
      <c r="A251" s="337">
        <v>2081699</v>
      </c>
      <c r="B251" s="337" t="s">
        <v>401</v>
      </c>
      <c r="C251" s="301">
        <v>12</v>
      </c>
      <c r="D251" s="339"/>
      <c r="E251" s="340"/>
      <c r="F251" s="331"/>
    </row>
    <row r="252" s="79" customFormat="1" ht="16" customHeight="1" spans="1:6">
      <c r="A252" s="337">
        <v>20820</v>
      </c>
      <c r="B252" s="337" t="s">
        <v>402</v>
      </c>
      <c r="C252" s="301">
        <f>SUM(XFD253:XFD254)</f>
        <v>0</v>
      </c>
      <c r="D252" s="339"/>
      <c r="E252" s="340"/>
      <c r="F252" s="331"/>
    </row>
    <row r="253" s="79" customFormat="1" ht="16" customHeight="1" spans="1:6">
      <c r="A253" s="337">
        <v>2082001</v>
      </c>
      <c r="B253" s="337" t="s">
        <v>403</v>
      </c>
      <c r="C253" s="301">
        <v>126</v>
      </c>
      <c r="D253" s="339"/>
      <c r="E253" s="340"/>
      <c r="F253" s="331"/>
    </row>
    <row r="254" s="79" customFormat="1" ht="16" customHeight="1" spans="1:6">
      <c r="A254" s="337">
        <v>2082002</v>
      </c>
      <c r="B254" s="337" t="s">
        <v>404</v>
      </c>
      <c r="C254" s="301">
        <v>80</v>
      </c>
      <c r="D254" s="339"/>
      <c r="E254" s="340"/>
      <c r="F254" s="331"/>
    </row>
    <row r="255" s="79" customFormat="1" ht="16" customHeight="1" spans="1:6">
      <c r="A255" s="337">
        <v>20825</v>
      </c>
      <c r="B255" s="337" t="s">
        <v>405</v>
      </c>
      <c r="C255" s="301">
        <f>SUM(XFD256)</f>
        <v>0</v>
      </c>
      <c r="D255" s="339"/>
      <c r="E255" s="340"/>
      <c r="F255" s="331"/>
    </row>
    <row r="256" s="79" customFormat="1" ht="16" customHeight="1" spans="1:6">
      <c r="A256" s="337">
        <v>2082501</v>
      </c>
      <c r="B256" s="337" t="s">
        <v>406</v>
      </c>
      <c r="C256" s="301">
        <v>63</v>
      </c>
      <c r="D256" s="339"/>
      <c r="E256" s="340"/>
      <c r="F256" s="331"/>
    </row>
    <row r="257" s="79" customFormat="1" ht="16" customHeight="1" spans="1:6">
      <c r="A257" s="337">
        <v>20828</v>
      </c>
      <c r="B257" s="337" t="s">
        <v>407</v>
      </c>
      <c r="C257" s="301">
        <f>SUM(XFD258:XFD262)</f>
        <v>0</v>
      </c>
      <c r="D257" s="339"/>
      <c r="E257" s="340"/>
      <c r="F257" s="331"/>
    </row>
    <row r="258" s="79" customFormat="1" ht="16" customHeight="1" spans="1:6">
      <c r="A258" s="337">
        <v>2082801</v>
      </c>
      <c r="B258" s="337" t="s">
        <v>190</v>
      </c>
      <c r="C258" s="301">
        <v>162</v>
      </c>
      <c r="D258" s="339"/>
      <c r="E258" s="340"/>
      <c r="F258" s="331"/>
    </row>
    <row r="259" s="79" customFormat="1" ht="16" customHeight="1" spans="1:6">
      <c r="A259" s="337">
        <v>2082802</v>
      </c>
      <c r="B259" s="337" t="s">
        <v>191</v>
      </c>
      <c r="C259" s="301">
        <v>39</v>
      </c>
      <c r="D259" s="339"/>
      <c r="E259" s="340"/>
      <c r="F259" s="331"/>
    </row>
    <row r="260" s="79" customFormat="1" ht="16" customHeight="1" spans="1:6">
      <c r="A260" s="337">
        <v>2082804</v>
      </c>
      <c r="B260" s="337" t="s">
        <v>408</v>
      </c>
      <c r="C260" s="301">
        <v>60</v>
      </c>
      <c r="D260" s="339"/>
      <c r="E260" s="340"/>
      <c r="F260" s="331"/>
    </row>
    <row r="261" s="79" customFormat="1" ht="16" customHeight="1" spans="1:6">
      <c r="A261" s="337">
        <v>2082850</v>
      </c>
      <c r="B261" s="337" t="s">
        <v>205</v>
      </c>
      <c r="C261" s="301">
        <v>82</v>
      </c>
      <c r="D261" s="339"/>
      <c r="E261" s="340"/>
      <c r="F261" s="331"/>
    </row>
    <row r="262" s="79" customFormat="1" ht="16" customHeight="1" spans="1:6">
      <c r="A262" s="337">
        <v>2082899</v>
      </c>
      <c r="B262" s="337" t="s">
        <v>409</v>
      </c>
      <c r="C262" s="301">
        <v>38</v>
      </c>
      <c r="D262" s="339"/>
      <c r="E262" s="340"/>
      <c r="F262" s="331"/>
    </row>
    <row r="263" s="79" customFormat="1" ht="16" customHeight="1" spans="1:6">
      <c r="A263" s="337">
        <v>20899</v>
      </c>
      <c r="B263" s="337" t="s">
        <v>410</v>
      </c>
      <c r="C263" s="301">
        <f>XFD264</f>
        <v>0</v>
      </c>
      <c r="D263" s="339"/>
      <c r="E263" s="340"/>
      <c r="F263" s="331"/>
    </row>
    <row r="264" s="79" customFormat="1" ht="16" customHeight="1" spans="1:6">
      <c r="A264" s="337">
        <v>2089999</v>
      </c>
      <c r="B264" s="337" t="s">
        <v>411</v>
      </c>
      <c r="C264" s="301">
        <v>404</v>
      </c>
      <c r="D264" s="339"/>
      <c r="E264" s="340"/>
      <c r="F264" s="331"/>
    </row>
    <row r="265" s="79" customFormat="1" ht="16" customHeight="1" spans="1:6">
      <c r="A265" s="337">
        <v>210</v>
      </c>
      <c r="B265" s="337" t="s">
        <v>412</v>
      </c>
      <c r="C265" s="301">
        <f>XFD266+XFD270+0+XFD275+XFD284+XFD286+XFD289+XFD294+XFD296+0+XFD299+XFD305+XFD307</f>
        <v>0</v>
      </c>
      <c r="D265" s="339"/>
      <c r="E265" s="340"/>
      <c r="F265" s="331"/>
    </row>
    <row r="266" s="79" customFormat="1" ht="16" customHeight="1" spans="1:6">
      <c r="A266" s="337">
        <v>21001</v>
      </c>
      <c r="B266" s="337" t="s">
        <v>413</v>
      </c>
      <c r="C266" s="301">
        <f>SUM(XFD267:XFD269)</f>
        <v>0</v>
      </c>
      <c r="D266" s="339"/>
      <c r="E266" s="340"/>
      <c r="F266" s="331"/>
    </row>
    <row r="267" s="79" customFormat="1" ht="16" customHeight="1" spans="1:6">
      <c r="A267" s="337">
        <v>2100101</v>
      </c>
      <c r="B267" s="337" t="s">
        <v>190</v>
      </c>
      <c r="C267" s="301">
        <v>524</v>
      </c>
      <c r="D267" s="339"/>
      <c r="E267" s="340"/>
      <c r="F267" s="331"/>
    </row>
    <row r="268" s="79" customFormat="1" ht="16" customHeight="1" spans="1:6">
      <c r="A268" s="337">
        <v>2100102</v>
      </c>
      <c r="B268" s="337" t="s">
        <v>191</v>
      </c>
      <c r="C268" s="301">
        <v>8</v>
      </c>
      <c r="D268" s="339"/>
      <c r="E268" s="340"/>
      <c r="F268" s="331"/>
    </row>
    <row r="269" s="79" customFormat="1" ht="16" customHeight="1" spans="1:6">
      <c r="A269" s="337">
        <v>2100199</v>
      </c>
      <c r="B269" s="337" t="s">
        <v>414</v>
      </c>
      <c r="C269" s="301">
        <v>12</v>
      </c>
      <c r="D269" s="339"/>
      <c r="E269" s="340"/>
      <c r="F269" s="331"/>
    </row>
    <row r="270" s="79" customFormat="1" ht="16" customHeight="1" spans="1:6">
      <c r="A270" s="337">
        <v>21002</v>
      </c>
      <c r="B270" s="337" t="s">
        <v>415</v>
      </c>
      <c r="C270" s="301">
        <f>SUM(XFD271:XFD274)</f>
        <v>0</v>
      </c>
      <c r="D270" s="339"/>
      <c r="E270" s="340"/>
      <c r="F270" s="331"/>
    </row>
    <row r="271" s="79" customFormat="1" ht="16" customHeight="1" spans="1:6">
      <c r="A271" s="337">
        <v>2100201</v>
      </c>
      <c r="B271" s="337" t="s">
        <v>416</v>
      </c>
      <c r="C271" s="301">
        <v>220</v>
      </c>
      <c r="D271" s="339"/>
      <c r="E271" s="340"/>
      <c r="F271" s="331"/>
    </row>
    <row r="272" s="79" customFormat="1" ht="16" customHeight="1" spans="1:6">
      <c r="A272" s="337">
        <v>2100202</v>
      </c>
      <c r="B272" s="337" t="s">
        <v>417</v>
      </c>
      <c r="C272" s="301">
        <v>18</v>
      </c>
      <c r="D272" s="339"/>
      <c r="E272" s="340"/>
      <c r="F272" s="331"/>
    </row>
    <row r="273" s="79" customFormat="1" ht="16" customHeight="1" spans="1:6">
      <c r="A273" s="337">
        <v>2100206</v>
      </c>
      <c r="B273" s="337" t="s">
        <v>418</v>
      </c>
      <c r="C273" s="301">
        <v>2649</v>
      </c>
      <c r="D273" s="339"/>
      <c r="E273" s="340"/>
      <c r="F273" s="331"/>
    </row>
    <row r="274" s="79" customFormat="1" ht="16" customHeight="1" spans="1:6">
      <c r="A274" s="337">
        <v>2100299</v>
      </c>
      <c r="B274" s="337" t="s">
        <v>419</v>
      </c>
      <c r="C274" s="301">
        <v>1172</v>
      </c>
      <c r="D274" s="339"/>
      <c r="E274" s="340"/>
      <c r="F274" s="331"/>
    </row>
    <row r="275" s="79" customFormat="1" ht="16" customHeight="1" spans="1:6">
      <c r="A275" s="337">
        <v>21004</v>
      </c>
      <c r="B275" s="337" t="s">
        <v>422</v>
      </c>
      <c r="C275" s="301">
        <f>SUM(XFD276:XFD283)</f>
        <v>0</v>
      </c>
      <c r="D275" s="339"/>
      <c r="E275" s="340"/>
      <c r="F275" s="331"/>
    </row>
    <row r="276" s="79" customFormat="1" ht="16" customHeight="1" spans="1:6">
      <c r="A276" s="337">
        <v>2100401</v>
      </c>
      <c r="B276" s="337" t="s">
        <v>423</v>
      </c>
      <c r="C276" s="301">
        <v>1710</v>
      </c>
      <c r="D276" s="339"/>
      <c r="E276" s="340"/>
      <c r="F276" s="331"/>
    </row>
    <row r="277" s="79" customFormat="1" ht="16" customHeight="1" spans="1:6">
      <c r="A277" s="337">
        <v>2100402</v>
      </c>
      <c r="B277" s="337" t="s">
        <v>424</v>
      </c>
      <c r="C277" s="301">
        <v>284</v>
      </c>
      <c r="D277" s="339"/>
      <c r="E277" s="340"/>
      <c r="F277" s="331"/>
    </row>
    <row r="278" s="79" customFormat="1" ht="16" customHeight="1" spans="1:6">
      <c r="A278" s="337">
        <v>2100405</v>
      </c>
      <c r="B278" s="337" t="s">
        <v>425</v>
      </c>
      <c r="C278" s="301">
        <v>122</v>
      </c>
      <c r="D278" s="339"/>
      <c r="E278" s="340"/>
      <c r="F278" s="331"/>
    </row>
    <row r="279" s="79" customFormat="1" ht="16" customHeight="1" spans="1:6">
      <c r="A279" s="337">
        <v>2100406</v>
      </c>
      <c r="B279" s="337" t="s">
        <v>426</v>
      </c>
      <c r="C279" s="301">
        <v>236</v>
      </c>
      <c r="D279" s="339"/>
      <c r="E279" s="340"/>
      <c r="F279" s="331"/>
    </row>
    <row r="280" s="79" customFormat="1" ht="16" customHeight="1" spans="1:6">
      <c r="A280" s="337">
        <v>2100408</v>
      </c>
      <c r="B280" s="337" t="s">
        <v>427</v>
      </c>
      <c r="C280" s="301">
        <v>253</v>
      </c>
      <c r="D280" s="339"/>
      <c r="E280" s="340"/>
      <c r="F280" s="331"/>
    </row>
    <row r="281" s="79" customFormat="1" ht="16" customHeight="1" spans="1:6">
      <c r="A281" s="337">
        <v>2100409</v>
      </c>
      <c r="B281" s="337" t="s">
        <v>428</v>
      </c>
      <c r="C281" s="301">
        <v>199</v>
      </c>
      <c r="D281" s="339"/>
      <c r="E281" s="340"/>
      <c r="F281" s="331"/>
    </row>
    <row r="282" s="79" customFormat="1" ht="16" customHeight="1" spans="1:6">
      <c r="A282" s="337">
        <v>2100410</v>
      </c>
      <c r="B282" s="337" t="s">
        <v>429</v>
      </c>
      <c r="C282" s="301">
        <v>3000</v>
      </c>
      <c r="D282" s="339"/>
      <c r="E282" s="340"/>
      <c r="F282" s="331"/>
    </row>
    <row r="283" s="79" customFormat="1" ht="16" customHeight="1" spans="1:6">
      <c r="A283" s="337">
        <v>2100499</v>
      </c>
      <c r="B283" s="337" t="s">
        <v>430</v>
      </c>
      <c r="C283" s="301">
        <v>72</v>
      </c>
      <c r="D283" s="339"/>
      <c r="E283" s="340"/>
      <c r="F283" s="331"/>
    </row>
    <row r="284" s="79" customFormat="1" ht="16" customHeight="1" spans="1:6">
      <c r="A284" s="337">
        <v>21006</v>
      </c>
      <c r="B284" s="337" t="s">
        <v>431</v>
      </c>
      <c r="C284" s="301">
        <f>SUM(XFD285)</f>
        <v>0</v>
      </c>
      <c r="D284" s="339"/>
      <c r="E284" s="340"/>
      <c r="F284" s="331"/>
    </row>
    <row r="285" s="79" customFormat="1" ht="16" customHeight="1" spans="1:6">
      <c r="A285" s="337">
        <v>2100601</v>
      </c>
      <c r="B285" s="337" t="s">
        <v>432</v>
      </c>
      <c r="C285" s="301">
        <v>30</v>
      </c>
      <c r="D285" s="339"/>
      <c r="E285" s="340"/>
      <c r="F285" s="331"/>
    </row>
    <row r="286" s="79" customFormat="1" ht="16" customHeight="1" spans="1:6">
      <c r="A286" s="337">
        <v>21007</v>
      </c>
      <c r="B286" s="337" t="s">
        <v>434</v>
      </c>
      <c r="C286" s="301">
        <f>SUM(XFD287:XFD288)</f>
        <v>0</v>
      </c>
      <c r="D286" s="339"/>
      <c r="E286" s="340"/>
      <c r="F286" s="331"/>
    </row>
    <row r="287" s="79" customFormat="1" ht="16" customHeight="1" spans="1:6">
      <c r="A287" s="337">
        <v>2100716</v>
      </c>
      <c r="B287" s="337" t="s">
        <v>435</v>
      </c>
      <c r="C287" s="301">
        <v>21</v>
      </c>
      <c r="D287" s="339"/>
      <c r="E287" s="340"/>
      <c r="F287" s="331"/>
    </row>
    <row r="288" s="79" customFormat="1" ht="16" customHeight="1" spans="1:6">
      <c r="A288" s="337">
        <v>2100799</v>
      </c>
      <c r="B288" s="337" t="s">
        <v>437</v>
      </c>
      <c r="C288" s="301">
        <v>140</v>
      </c>
      <c r="D288" s="339"/>
      <c r="E288" s="340"/>
      <c r="F288" s="331"/>
    </row>
    <row r="289" s="79" customFormat="1" ht="16" customHeight="1" spans="1:6">
      <c r="A289" s="337">
        <v>21011</v>
      </c>
      <c r="B289" s="337" t="s">
        <v>438</v>
      </c>
      <c r="C289" s="301">
        <f>SUM(XFD290:XFD293)</f>
        <v>0</v>
      </c>
      <c r="D289" s="339"/>
      <c r="E289" s="340"/>
      <c r="F289" s="331"/>
    </row>
    <row r="290" s="79" customFormat="1" ht="16" customHeight="1" spans="1:6">
      <c r="A290" s="337">
        <v>2101101</v>
      </c>
      <c r="B290" s="337" t="s">
        <v>439</v>
      </c>
      <c r="C290" s="301">
        <v>2224</v>
      </c>
      <c r="D290" s="339"/>
      <c r="E290" s="340"/>
      <c r="F290" s="331"/>
    </row>
    <row r="291" s="79" customFormat="1" ht="16" customHeight="1" spans="1:6">
      <c r="A291" s="337">
        <v>2101102</v>
      </c>
      <c r="B291" s="337" t="s">
        <v>440</v>
      </c>
      <c r="C291" s="301">
        <v>937</v>
      </c>
      <c r="D291" s="339"/>
      <c r="E291" s="340"/>
      <c r="F291" s="331"/>
    </row>
    <row r="292" s="79" customFormat="1" ht="16" customHeight="1" spans="1:6">
      <c r="A292" s="337">
        <v>2101103</v>
      </c>
      <c r="B292" s="337" t="s">
        <v>441</v>
      </c>
      <c r="C292" s="301">
        <v>1180</v>
      </c>
      <c r="D292" s="339"/>
      <c r="E292" s="340"/>
      <c r="F292" s="331"/>
    </row>
    <row r="293" s="79" customFormat="1" ht="16" customHeight="1" spans="1:6">
      <c r="A293" s="337">
        <v>2101199</v>
      </c>
      <c r="B293" s="337" t="s">
        <v>442</v>
      </c>
      <c r="C293" s="301">
        <v>25</v>
      </c>
      <c r="D293" s="339"/>
      <c r="E293" s="340"/>
      <c r="F293" s="331"/>
    </row>
    <row r="294" s="79" customFormat="1" ht="16" customHeight="1" spans="1:6">
      <c r="A294" s="337">
        <v>21012</v>
      </c>
      <c r="B294" s="337" t="s">
        <v>443</v>
      </c>
      <c r="C294" s="301">
        <f>SUM(XFD295)</f>
        <v>0</v>
      </c>
      <c r="D294" s="339"/>
      <c r="E294" s="340"/>
      <c r="F294" s="331"/>
    </row>
    <row r="295" s="79" customFormat="1" ht="16" customHeight="1" spans="1:6">
      <c r="A295" s="337">
        <v>2101202</v>
      </c>
      <c r="B295" s="337" t="s">
        <v>444</v>
      </c>
      <c r="C295" s="301">
        <f>283+81000-1081-884</f>
        <v>79318</v>
      </c>
      <c r="D295" s="339"/>
      <c r="E295" s="340"/>
      <c r="F295" s="331"/>
    </row>
    <row r="296" s="79" customFormat="1" ht="16" customHeight="1" spans="1:6">
      <c r="A296" s="337">
        <v>21013</v>
      </c>
      <c r="B296" s="337" t="s">
        <v>445</v>
      </c>
      <c r="C296" s="301">
        <f>SUM(XFD297:XFD298)</f>
        <v>0</v>
      </c>
      <c r="D296" s="339"/>
      <c r="E296" s="340"/>
      <c r="F296" s="331"/>
    </row>
    <row r="297" s="79" customFormat="1" ht="16" customHeight="1" spans="1:6">
      <c r="A297" s="337">
        <v>2101301</v>
      </c>
      <c r="B297" s="337" t="s">
        <v>1010</v>
      </c>
      <c r="C297" s="301">
        <v>183</v>
      </c>
      <c r="D297" s="339"/>
      <c r="E297" s="340"/>
      <c r="F297" s="331"/>
    </row>
    <row r="298" s="79" customFormat="1" ht="16" customHeight="1" spans="1:6">
      <c r="A298" s="337">
        <v>2101399</v>
      </c>
      <c r="B298" s="337" t="s">
        <v>447</v>
      </c>
      <c r="C298" s="301">
        <v>50</v>
      </c>
      <c r="D298" s="339"/>
      <c r="E298" s="340"/>
      <c r="F298" s="331"/>
    </row>
    <row r="299" s="79" customFormat="1" ht="16" customHeight="1" spans="1:6">
      <c r="A299" s="337">
        <v>21015</v>
      </c>
      <c r="B299" s="337" t="s">
        <v>448</v>
      </c>
      <c r="C299" s="301">
        <f>SUM(XFD300:XFD304)</f>
        <v>0</v>
      </c>
      <c r="D299" s="339"/>
      <c r="E299" s="340"/>
      <c r="F299" s="331"/>
    </row>
    <row r="300" s="79" customFormat="1" ht="16" customHeight="1" spans="1:6">
      <c r="A300" s="337">
        <v>2101501</v>
      </c>
      <c r="B300" s="337" t="s">
        <v>190</v>
      </c>
      <c r="C300" s="301">
        <v>314</v>
      </c>
      <c r="D300" s="339"/>
      <c r="E300" s="340"/>
      <c r="F300" s="331"/>
    </row>
    <row r="301" s="79" customFormat="1" ht="16" customHeight="1" spans="1:6">
      <c r="A301" s="337">
        <v>2101505</v>
      </c>
      <c r="B301" s="337" t="s">
        <v>449</v>
      </c>
      <c r="C301" s="301">
        <v>84</v>
      </c>
      <c r="D301" s="339"/>
      <c r="E301" s="340"/>
      <c r="F301" s="331"/>
    </row>
    <row r="302" s="79" customFormat="1" ht="16" customHeight="1" spans="1:6">
      <c r="A302" s="337">
        <v>2101506</v>
      </c>
      <c r="B302" s="337" t="s">
        <v>450</v>
      </c>
      <c r="C302" s="301">
        <v>90</v>
      </c>
      <c r="D302" s="339"/>
      <c r="E302" s="340"/>
      <c r="F302" s="331"/>
    </row>
    <row r="303" s="79" customFormat="1" ht="16" customHeight="1" spans="1:6">
      <c r="A303" s="337">
        <v>2101550</v>
      </c>
      <c r="B303" s="337" t="s">
        <v>205</v>
      </c>
      <c r="C303" s="301">
        <v>191</v>
      </c>
      <c r="D303" s="339"/>
      <c r="E303" s="340"/>
      <c r="F303" s="331"/>
    </row>
    <row r="304" s="79" customFormat="1" ht="16" customHeight="1" spans="1:6">
      <c r="A304" s="337">
        <v>2101599</v>
      </c>
      <c r="B304" s="337" t="s">
        <v>451</v>
      </c>
      <c r="C304" s="301">
        <v>47</v>
      </c>
      <c r="D304" s="339"/>
      <c r="E304" s="340"/>
      <c r="F304" s="331"/>
    </row>
    <row r="305" s="79" customFormat="1" ht="16" customHeight="1" spans="1:6">
      <c r="A305" s="337">
        <v>21016</v>
      </c>
      <c r="B305" s="337" t="s">
        <v>452</v>
      </c>
      <c r="C305" s="301">
        <f>XFD306</f>
        <v>0</v>
      </c>
      <c r="D305" s="339"/>
      <c r="E305" s="340"/>
      <c r="F305" s="331"/>
    </row>
    <row r="306" s="79" customFormat="1" ht="16" customHeight="1" spans="1:6">
      <c r="A306" s="337">
        <v>2101601</v>
      </c>
      <c r="B306" s="337" t="s">
        <v>453</v>
      </c>
      <c r="C306" s="301">
        <v>5</v>
      </c>
      <c r="D306" s="339"/>
      <c r="E306" s="340"/>
      <c r="F306" s="331"/>
    </row>
    <row r="307" s="79" customFormat="1" ht="16" customHeight="1" spans="1:6">
      <c r="A307" s="337">
        <v>21099</v>
      </c>
      <c r="B307" s="337" t="s">
        <v>454</v>
      </c>
      <c r="C307" s="301">
        <f>XFD308</f>
        <v>0</v>
      </c>
      <c r="D307" s="339"/>
      <c r="E307" s="340"/>
      <c r="F307" s="331"/>
    </row>
    <row r="308" s="79" customFormat="1" ht="16" customHeight="1" spans="1:6">
      <c r="A308" s="337">
        <v>2109999</v>
      </c>
      <c r="B308" s="337" t="s">
        <v>455</v>
      </c>
      <c r="C308" s="301">
        <v>469</v>
      </c>
      <c r="D308" s="339"/>
      <c r="E308" s="340"/>
      <c r="F308" s="331"/>
    </row>
    <row r="309" s="79" customFormat="1" ht="16" customHeight="1" spans="1:6">
      <c r="A309" s="337">
        <v>211</v>
      </c>
      <c r="B309" s="337" t="s">
        <v>456</v>
      </c>
      <c r="C309" s="301">
        <f>XFD310+XFD314+XFD316+0+0+0+0+0+0+XFD320+0+0+0+XFD322+0</f>
        <v>0</v>
      </c>
      <c r="D309" s="339"/>
      <c r="E309" s="340"/>
      <c r="F309" s="331"/>
    </row>
    <row r="310" s="79" customFormat="1" ht="16" customHeight="1" spans="1:6">
      <c r="A310" s="337">
        <v>21101</v>
      </c>
      <c r="B310" s="337" t="s">
        <v>457</v>
      </c>
      <c r="C310" s="301">
        <f>SUM(XFD311:XFD313)</f>
        <v>0</v>
      </c>
      <c r="D310" s="339"/>
      <c r="E310" s="340"/>
      <c r="F310" s="331"/>
    </row>
    <row r="311" s="79" customFormat="1" ht="16" customHeight="1" spans="1:6">
      <c r="A311" s="337">
        <v>2110101</v>
      </c>
      <c r="B311" s="337" t="s">
        <v>190</v>
      </c>
      <c r="C311" s="301">
        <v>549</v>
      </c>
      <c r="D311" s="339"/>
      <c r="E311" s="340"/>
      <c r="F311" s="331"/>
    </row>
    <row r="312" s="79" customFormat="1" ht="16" customHeight="1" spans="1:6">
      <c r="A312" s="337">
        <v>2110102</v>
      </c>
      <c r="B312" s="337" t="s">
        <v>191</v>
      </c>
      <c r="C312" s="301">
        <v>292</v>
      </c>
      <c r="D312" s="339"/>
      <c r="E312" s="340"/>
      <c r="F312" s="331"/>
    </row>
    <row r="313" s="79" customFormat="1" ht="16" customHeight="1" spans="1:6">
      <c r="A313" s="337">
        <v>2110199</v>
      </c>
      <c r="B313" s="337" t="s">
        <v>458</v>
      </c>
      <c r="C313" s="301">
        <v>96</v>
      </c>
      <c r="D313" s="339"/>
      <c r="E313" s="340"/>
      <c r="F313" s="331"/>
    </row>
    <row r="314" s="79" customFormat="1" ht="16" customHeight="1" spans="1:6">
      <c r="A314" s="337">
        <v>21102</v>
      </c>
      <c r="B314" s="337" t="s">
        <v>459</v>
      </c>
      <c r="C314" s="301">
        <f>SUM(XFD315)</f>
        <v>0</v>
      </c>
      <c r="D314" s="339"/>
      <c r="E314" s="340"/>
      <c r="F314" s="331"/>
    </row>
    <row r="315" s="79" customFormat="1" ht="16" customHeight="1" spans="1:6">
      <c r="A315" s="337">
        <v>2110299</v>
      </c>
      <c r="B315" s="337" t="s">
        <v>460</v>
      </c>
      <c r="C315" s="301">
        <v>243</v>
      </c>
      <c r="D315" s="339"/>
      <c r="E315" s="340"/>
      <c r="F315" s="331"/>
    </row>
    <row r="316" s="79" customFormat="1" ht="16" customHeight="1" spans="1:6">
      <c r="A316" s="337">
        <v>21103</v>
      </c>
      <c r="B316" s="337" t="s">
        <v>461</v>
      </c>
      <c r="C316" s="301">
        <f>SUM(XFD317:XFD319)</f>
        <v>0</v>
      </c>
      <c r="D316" s="339"/>
      <c r="E316" s="340"/>
      <c r="F316" s="331"/>
    </row>
    <row r="317" s="79" customFormat="1" ht="16" customHeight="1" spans="1:6">
      <c r="A317" s="337">
        <v>2110301</v>
      </c>
      <c r="B317" s="337" t="s">
        <v>462</v>
      </c>
      <c r="C317" s="301">
        <v>472</v>
      </c>
      <c r="D317" s="339"/>
      <c r="E317" s="340"/>
      <c r="F317" s="331"/>
    </row>
    <row r="318" s="79" customFormat="1" ht="16" customHeight="1" spans="1:6">
      <c r="A318" s="337">
        <v>2110302</v>
      </c>
      <c r="B318" s="337" t="s">
        <v>463</v>
      </c>
      <c r="C318" s="301">
        <v>5946</v>
      </c>
      <c r="D318" s="339"/>
      <c r="E318" s="340"/>
      <c r="F318" s="331"/>
    </row>
    <row r="319" s="79" customFormat="1" ht="16" customHeight="1" spans="1:6">
      <c r="A319" s="337">
        <v>2110399</v>
      </c>
      <c r="B319" s="337" t="s">
        <v>464</v>
      </c>
      <c r="C319" s="301">
        <v>1756</v>
      </c>
      <c r="D319" s="339"/>
      <c r="E319" s="340"/>
      <c r="F319" s="331"/>
    </row>
    <row r="320" s="79" customFormat="1" ht="16" customHeight="1" spans="1:6">
      <c r="A320" s="337">
        <v>21110</v>
      </c>
      <c r="B320" s="337" t="s">
        <v>465</v>
      </c>
      <c r="C320" s="301">
        <f>XFD321</f>
        <v>0</v>
      </c>
      <c r="D320" s="339"/>
      <c r="E320" s="340"/>
      <c r="F320" s="331"/>
    </row>
    <row r="321" s="79" customFormat="1" ht="16" customHeight="1" spans="1:6">
      <c r="A321" s="337">
        <v>2111001</v>
      </c>
      <c r="B321" s="337" t="s">
        <v>466</v>
      </c>
      <c r="C321" s="301">
        <v>8486</v>
      </c>
      <c r="D321" s="339"/>
      <c r="E321" s="340"/>
      <c r="F321" s="331"/>
    </row>
    <row r="322" s="79" customFormat="1" ht="16" customHeight="1" spans="1:6">
      <c r="A322" s="337">
        <v>21114</v>
      </c>
      <c r="B322" s="337" t="s">
        <v>469</v>
      </c>
      <c r="C322" s="301">
        <f>SUM(XFD323)</f>
        <v>0</v>
      </c>
      <c r="D322" s="339"/>
      <c r="E322" s="340"/>
      <c r="F322" s="331"/>
    </row>
    <row r="323" s="79" customFormat="1" ht="16" customHeight="1" spans="1:6">
      <c r="A323" s="337">
        <v>2111499</v>
      </c>
      <c r="B323" s="337" t="s">
        <v>1011</v>
      </c>
      <c r="C323" s="301">
        <v>200</v>
      </c>
      <c r="D323" s="339"/>
      <c r="E323" s="340"/>
      <c r="F323" s="331"/>
    </row>
    <row r="324" s="79" customFormat="1" ht="16" customHeight="1" spans="1:6">
      <c r="A324" s="337">
        <v>212</v>
      </c>
      <c r="B324" s="337" t="s">
        <v>473</v>
      </c>
      <c r="C324" s="301">
        <f>XFD325+XFD331+XFD333+XFD335+XFD337+XFD339</f>
        <v>0</v>
      </c>
      <c r="D324" s="339"/>
      <c r="E324" s="340"/>
      <c r="F324" s="331"/>
    </row>
    <row r="325" s="79" customFormat="1" ht="16" customHeight="1" spans="1:6">
      <c r="A325" s="337">
        <v>21201</v>
      </c>
      <c r="B325" s="337" t="s">
        <v>474</v>
      </c>
      <c r="C325" s="301">
        <f>SUM(XFD326:XFD330)</f>
        <v>0</v>
      </c>
      <c r="D325" s="339"/>
      <c r="E325" s="340"/>
      <c r="F325" s="331"/>
    </row>
    <row r="326" s="79" customFormat="1" ht="16" customHeight="1" spans="1:6">
      <c r="A326" s="337">
        <v>2120101</v>
      </c>
      <c r="B326" s="337" t="s">
        <v>190</v>
      </c>
      <c r="C326" s="301">
        <v>1471</v>
      </c>
      <c r="D326" s="339"/>
      <c r="E326" s="340"/>
      <c r="F326" s="331"/>
    </row>
    <row r="327" s="79" customFormat="1" ht="16" customHeight="1" spans="1:6">
      <c r="A327" s="337">
        <v>2120102</v>
      </c>
      <c r="B327" s="337" t="s">
        <v>191</v>
      </c>
      <c r="C327" s="301">
        <v>94</v>
      </c>
      <c r="D327" s="339"/>
      <c r="E327" s="340"/>
      <c r="F327" s="331"/>
    </row>
    <row r="328" s="79" customFormat="1" ht="16" customHeight="1" spans="1:6">
      <c r="A328" s="337">
        <v>2120104</v>
      </c>
      <c r="B328" s="337" t="s">
        <v>475</v>
      </c>
      <c r="C328" s="301">
        <v>982</v>
      </c>
      <c r="D328" s="339"/>
      <c r="E328" s="340"/>
      <c r="F328" s="331"/>
    </row>
    <row r="329" s="79" customFormat="1" ht="16" customHeight="1" spans="1:6">
      <c r="A329" s="337">
        <v>2120109</v>
      </c>
      <c r="B329" s="337" t="s">
        <v>476</v>
      </c>
      <c r="C329" s="301">
        <v>305</v>
      </c>
      <c r="D329" s="339"/>
      <c r="E329" s="340"/>
      <c r="F329" s="331"/>
    </row>
    <row r="330" s="79" customFormat="1" ht="16" customHeight="1" spans="1:6">
      <c r="A330" s="337">
        <v>2120199</v>
      </c>
      <c r="B330" s="337" t="s">
        <v>477</v>
      </c>
      <c r="C330" s="301">
        <v>710</v>
      </c>
      <c r="D330" s="339"/>
      <c r="E330" s="340"/>
      <c r="F330" s="331"/>
    </row>
    <row r="331" s="79" customFormat="1" ht="16" customHeight="1" spans="1:6">
      <c r="A331" s="337">
        <v>21202</v>
      </c>
      <c r="B331" s="337" t="s">
        <v>478</v>
      </c>
      <c r="C331" s="301">
        <f>XFD332</f>
        <v>0</v>
      </c>
      <c r="D331" s="339"/>
      <c r="E331" s="340"/>
      <c r="F331" s="331"/>
    </row>
    <row r="332" s="79" customFormat="1" ht="16" customHeight="1" spans="1:6">
      <c r="A332" s="337">
        <v>2120201</v>
      </c>
      <c r="B332" s="337" t="s">
        <v>479</v>
      </c>
      <c r="C332" s="301">
        <v>228</v>
      </c>
      <c r="D332" s="339"/>
      <c r="E332" s="340"/>
      <c r="F332" s="331"/>
    </row>
    <row r="333" s="79" customFormat="1" ht="16" customHeight="1" spans="1:6">
      <c r="A333" s="337">
        <v>21203</v>
      </c>
      <c r="B333" s="337" t="s">
        <v>480</v>
      </c>
      <c r="C333" s="301">
        <f>SUM(XFD334)</f>
        <v>0</v>
      </c>
      <c r="D333" s="339"/>
      <c r="E333" s="340"/>
      <c r="F333" s="331"/>
    </row>
    <row r="334" s="79" customFormat="1" ht="16" customHeight="1" spans="1:6">
      <c r="A334" s="337">
        <v>2120399</v>
      </c>
      <c r="B334" s="337" t="s">
        <v>482</v>
      </c>
      <c r="C334" s="301">
        <v>4583</v>
      </c>
      <c r="D334" s="339"/>
      <c r="E334" s="340"/>
      <c r="F334" s="331"/>
    </row>
    <row r="335" s="79" customFormat="1" ht="16" customHeight="1" spans="1:6">
      <c r="A335" s="337">
        <v>21205</v>
      </c>
      <c r="B335" s="337" t="s">
        <v>483</v>
      </c>
      <c r="C335" s="301">
        <f t="shared" ref="C335:C339" si="0">XFD336</f>
        <v>0</v>
      </c>
      <c r="D335" s="339"/>
      <c r="E335" s="340"/>
      <c r="F335" s="331"/>
    </row>
    <row r="336" s="79" customFormat="1" ht="16" customHeight="1" spans="1:6">
      <c r="A336" s="337">
        <v>2120501</v>
      </c>
      <c r="B336" s="337" t="s">
        <v>484</v>
      </c>
      <c r="C336" s="301">
        <v>5789</v>
      </c>
      <c r="D336" s="339"/>
      <c r="E336" s="340"/>
      <c r="F336" s="331"/>
    </row>
    <row r="337" s="79" customFormat="1" ht="16" customHeight="1" spans="1:6">
      <c r="A337" s="337">
        <v>21206</v>
      </c>
      <c r="B337" s="337" t="s">
        <v>485</v>
      </c>
      <c r="C337" s="301">
        <f t="shared" si="0"/>
        <v>0</v>
      </c>
      <c r="D337" s="339"/>
      <c r="E337" s="340"/>
      <c r="F337" s="331"/>
    </row>
    <row r="338" s="79" customFormat="1" ht="16" customHeight="1" spans="1:6">
      <c r="A338" s="337">
        <v>2120601</v>
      </c>
      <c r="B338" s="337" t="s">
        <v>486</v>
      </c>
      <c r="C338" s="301">
        <v>905</v>
      </c>
      <c r="D338" s="339"/>
      <c r="E338" s="340"/>
      <c r="F338" s="331"/>
    </row>
    <row r="339" s="79" customFormat="1" ht="16" customHeight="1" spans="1:6">
      <c r="A339" s="337">
        <v>21299</v>
      </c>
      <c r="B339" s="337" t="s">
        <v>487</v>
      </c>
      <c r="C339" s="301">
        <f t="shared" si="0"/>
        <v>0</v>
      </c>
      <c r="D339" s="339"/>
      <c r="E339" s="340"/>
      <c r="F339" s="331"/>
    </row>
    <row r="340" s="79" customFormat="1" ht="16" customHeight="1" spans="1:6">
      <c r="A340" s="337">
        <v>2129999</v>
      </c>
      <c r="B340" s="337" t="s">
        <v>488</v>
      </c>
      <c r="C340" s="301">
        <v>672</v>
      </c>
      <c r="D340" s="339"/>
      <c r="E340" s="340"/>
      <c r="F340" s="331"/>
    </row>
    <row r="341" s="79" customFormat="1" ht="16" customHeight="1" spans="1:6">
      <c r="A341" s="337">
        <v>213</v>
      </c>
      <c r="B341" s="337" t="s">
        <v>489</v>
      </c>
      <c r="C341" s="301">
        <f>XFD342+XFD354+XFD363+XFD376+XFD379+XFD381+0+XFD383</f>
        <v>0</v>
      </c>
      <c r="D341" s="339"/>
      <c r="E341" s="340"/>
      <c r="F341" s="331"/>
    </row>
    <row r="342" s="79" customFormat="1" ht="16" customHeight="1" spans="1:6">
      <c r="A342" s="337">
        <v>21301</v>
      </c>
      <c r="B342" s="337" t="s">
        <v>490</v>
      </c>
      <c r="C342" s="301">
        <f>SUM(XFD343:XFD353)</f>
        <v>0</v>
      </c>
      <c r="D342" s="339"/>
      <c r="E342" s="340"/>
      <c r="F342" s="331"/>
    </row>
    <row r="343" s="79" customFormat="1" ht="16" customHeight="1" spans="1:6">
      <c r="A343" s="337">
        <v>2130101</v>
      </c>
      <c r="B343" s="337" t="s">
        <v>190</v>
      </c>
      <c r="C343" s="301">
        <v>1129</v>
      </c>
      <c r="D343" s="339"/>
      <c r="E343" s="340"/>
      <c r="F343" s="331"/>
    </row>
    <row r="344" s="79" customFormat="1" ht="16" customHeight="1" spans="1:6">
      <c r="A344" s="337">
        <v>2130102</v>
      </c>
      <c r="B344" s="337" t="s">
        <v>191</v>
      </c>
      <c r="C344" s="301">
        <v>24</v>
      </c>
      <c r="D344" s="339"/>
      <c r="E344" s="340"/>
      <c r="F344" s="331"/>
    </row>
    <row r="345" s="79" customFormat="1" ht="16" customHeight="1" spans="1:6">
      <c r="A345" s="337">
        <v>2130106</v>
      </c>
      <c r="B345" s="337" t="s">
        <v>491</v>
      </c>
      <c r="C345" s="301">
        <v>10</v>
      </c>
      <c r="D345" s="339"/>
      <c r="E345" s="340"/>
      <c r="F345" s="331"/>
    </row>
    <row r="346" s="79" customFormat="1" ht="16" customHeight="1" spans="1:6">
      <c r="A346" s="337">
        <v>2130108</v>
      </c>
      <c r="B346" s="337" t="s">
        <v>492</v>
      </c>
      <c r="C346" s="301">
        <v>323</v>
      </c>
      <c r="D346" s="339"/>
      <c r="E346" s="340"/>
      <c r="F346" s="331"/>
    </row>
    <row r="347" s="79" customFormat="1" ht="16" customHeight="1" spans="1:6">
      <c r="A347" s="337">
        <v>2130109</v>
      </c>
      <c r="B347" s="337" t="s">
        <v>493</v>
      </c>
      <c r="C347" s="301">
        <v>30</v>
      </c>
      <c r="D347" s="339"/>
      <c r="E347" s="340"/>
      <c r="F347" s="331"/>
    </row>
    <row r="348" s="79" customFormat="1" ht="16" customHeight="1" spans="1:6">
      <c r="A348" s="337">
        <v>2130110</v>
      </c>
      <c r="B348" s="337" t="s">
        <v>494</v>
      </c>
      <c r="C348" s="301">
        <v>30</v>
      </c>
      <c r="D348" s="339"/>
      <c r="E348" s="340"/>
      <c r="F348" s="331"/>
    </row>
    <row r="349" s="79" customFormat="1" ht="16" customHeight="1" spans="1:6">
      <c r="A349" s="337">
        <v>2130112</v>
      </c>
      <c r="B349" s="337" t="s">
        <v>495</v>
      </c>
      <c r="C349" s="301">
        <v>45</v>
      </c>
      <c r="D349" s="339"/>
      <c r="E349" s="340"/>
      <c r="F349" s="331"/>
    </row>
    <row r="350" s="79" customFormat="1" ht="16" customHeight="1" spans="1:6">
      <c r="A350" s="337">
        <v>2130124</v>
      </c>
      <c r="B350" s="337" t="s">
        <v>1012</v>
      </c>
      <c r="C350" s="301">
        <v>10</v>
      </c>
      <c r="D350" s="339"/>
      <c r="E350" s="340"/>
      <c r="F350" s="331"/>
    </row>
    <row r="351" s="79" customFormat="1" ht="16" customHeight="1" spans="1:6">
      <c r="A351" s="337">
        <v>2130135</v>
      </c>
      <c r="B351" s="337" t="s">
        <v>1013</v>
      </c>
      <c r="C351" s="301">
        <v>315</v>
      </c>
      <c r="D351" s="339"/>
      <c r="E351" s="340"/>
      <c r="F351" s="331"/>
    </row>
    <row r="352" s="79" customFormat="1" ht="16" customHeight="1" spans="1:6">
      <c r="A352" s="337">
        <v>2130152</v>
      </c>
      <c r="B352" s="337" t="s">
        <v>1014</v>
      </c>
      <c r="C352" s="301">
        <v>24</v>
      </c>
      <c r="D352" s="339"/>
      <c r="E352" s="340"/>
      <c r="F352" s="331"/>
    </row>
    <row r="353" s="79" customFormat="1" ht="16" customHeight="1" spans="1:6">
      <c r="A353" s="337">
        <v>2130199</v>
      </c>
      <c r="B353" s="337" t="s">
        <v>500</v>
      </c>
      <c r="C353" s="301">
        <v>2740</v>
      </c>
      <c r="D353" s="339"/>
      <c r="E353" s="340"/>
      <c r="F353" s="331"/>
    </row>
    <row r="354" s="79" customFormat="1" ht="16" customHeight="1" spans="1:6">
      <c r="A354" s="337">
        <v>21302</v>
      </c>
      <c r="B354" s="337" t="s">
        <v>501</v>
      </c>
      <c r="C354" s="301">
        <f>SUM(XFD355:XFD362)</f>
        <v>0</v>
      </c>
      <c r="D354" s="339"/>
      <c r="E354" s="340"/>
      <c r="F354" s="331"/>
    </row>
    <row r="355" s="79" customFormat="1" ht="16" customHeight="1" spans="1:6">
      <c r="A355" s="337">
        <v>2130201</v>
      </c>
      <c r="B355" s="337" t="s">
        <v>190</v>
      </c>
      <c r="C355" s="301">
        <v>26</v>
      </c>
      <c r="D355" s="339"/>
      <c r="E355" s="340"/>
      <c r="F355" s="331"/>
    </row>
    <row r="356" s="79" customFormat="1" ht="16" customHeight="1" spans="1:6">
      <c r="A356" s="337">
        <v>2130204</v>
      </c>
      <c r="B356" s="337" t="s">
        <v>502</v>
      </c>
      <c r="C356" s="301">
        <v>550</v>
      </c>
      <c r="D356" s="339"/>
      <c r="E356" s="340"/>
      <c r="F356" s="331"/>
    </row>
    <row r="357" s="79" customFormat="1" ht="16" customHeight="1" spans="1:6">
      <c r="A357" s="337">
        <v>2130205</v>
      </c>
      <c r="B357" s="337" t="s">
        <v>503</v>
      </c>
      <c r="C357" s="301">
        <v>1395</v>
      </c>
      <c r="D357" s="339"/>
      <c r="E357" s="340"/>
      <c r="F357" s="331"/>
    </row>
    <row r="358" s="79" customFormat="1" ht="16" customHeight="1" spans="1:6">
      <c r="A358" s="337">
        <v>2130206</v>
      </c>
      <c r="B358" s="337" t="s">
        <v>504</v>
      </c>
      <c r="C358" s="301">
        <v>58</v>
      </c>
      <c r="D358" s="339"/>
      <c r="E358" s="340"/>
      <c r="F358" s="331"/>
    </row>
    <row r="359" s="79" customFormat="1" ht="16" customHeight="1" spans="1:6">
      <c r="A359" s="337">
        <v>2130207</v>
      </c>
      <c r="B359" s="337" t="s">
        <v>505</v>
      </c>
      <c r="C359" s="301">
        <v>573</v>
      </c>
      <c r="D359" s="339"/>
      <c r="E359" s="340"/>
      <c r="F359" s="331"/>
    </row>
    <row r="360" s="79" customFormat="1" ht="16" customHeight="1" spans="1:6">
      <c r="A360" s="337">
        <v>2130209</v>
      </c>
      <c r="B360" s="337" t="s">
        <v>506</v>
      </c>
      <c r="C360" s="301">
        <v>70</v>
      </c>
      <c r="D360" s="339"/>
      <c r="E360" s="340"/>
      <c r="F360" s="331"/>
    </row>
    <row r="361" s="79" customFormat="1" ht="16" customHeight="1" spans="1:6">
      <c r="A361" s="337">
        <v>2130234</v>
      </c>
      <c r="B361" s="337" t="s">
        <v>508</v>
      </c>
      <c r="C361" s="301">
        <v>362</v>
      </c>
      <c r="D361" s="339"/>
      <c r="E361" s="340"/>
      <c r="F361" s="331"/>
    </row>
    <row r="362" s="79" customFormat="1" ht="16" customHeight="1" spans="1:6">
      <c r="A362" s="337">
        <v>2130299</v>
      </c>
      <c r="B362" s="337" t="s">
        <v>509</v>
      </c>
      <c r="C362" s="301">
        <v>15</v>
      </c>
      <c r="D362" s="339"/>
      <c r="E362" s="340"/>
      <c r="F362" s="331"/>
    </row>
    <row r="363" s="79" customFormat="1" ht="16" customHeight="1" spans="1:6">
      <c r="A363" s="337">
        <v>21303</v>
      </c>
      <c r="B363" s="337" t="s">
        <v>510</v>
      </c>
      <c r="C363" s="301">
        <f>SUM(XFD364:XFD375)</f>
        <v>0</v>
      </c>
      <c r="D363" s="339"/>
      <c r="E363" s="340"/>
      <c r="F363" s="331"/>
    </row>
    <row r="364" s="79" customFormat="1" ht="16" customHeight="1" spans="1:6">
      <c r="A364" s="337">
        <v>2130301</v>
      </c>
      <c r="B364" s="337" t="s">
        <v>190</v>
      </c>
      <c r="C364" s="301">
        <v>383</v>
      </c>
      <c r="D364" s="339"/>
      <c r="E364" s="340"/>
      <c r="F364" s="331"/>
    </row>
    <row r="365" s="79" customFormat="1" ht="16" customHeight="1" spans="1:6">
      <c r="A365" s="337">
        <v>2130304</v>
      </c>
      <c r="B365" s="337" t="s">
        <v>511</v>
      </c>
      <c r="C365" s="301">
        <v>451</v>
      </c>
      <c r="D365" s="339"/>
      <c r="E365" s="340"/>
      <c r="F365" s="331"/>
    </row>
    <row r="366" s="79" customFormat="1" ht="16" customHeight="1" spans="1:6">
      <c r="A366" s="337">
        <v>2130305</v>
      </c>
      <c r="B366" s="337" t="s">
        <v>512</v>
      </c>
      <c r="C366" s="301">
        <v>7</v>
      </c>
      <c r="D366" s="339"/>
      <c r="E366" s="340"/>
      <c r="F366" s="331"/>
    </row>
    <row r="367" s="79" customFormat="1" ht="16" customHeight="1" spans="1:6">
      <c r="A367" s="337">
        <v>2130306</v>
      </c>
      <c r="B367" s="337" t="s">
        <v>513</v>
      </c>
      <c r="C367" s="301">
        <v>1176</v>
      </c>
      <c r="D367" s="339"/>
      <c r="E367" s="340"/>
      <c r="F367" s="331"/>
    </row>
    <row r="368" s="79" customFormat="1" ht="16" customHeight="1" spans="1:6">
      <c r="A368" s="337">
        <v>2130309</v>
      </c>
      <c r="B368" s="337" t="s">
        <v>514</v>
      </c>
      <c r="C368" s="301">
        <v>103</v>
      </c>
      <c r="D368" s="339"/>
      <c r="E368" s="340"/>
      <c r="F368" s="331"/>
    </row>
    <row r="369" s="79" customFormat="1" ht="16" customHeight="1" spans="1:6">
      <c r="A369" s="337">
        <v>2130311</v>
      </c>
      <c r="B369" s="337" t="s">
        <v>516</v>
      </c>
      <c r="C369" s="301">
        <v>192</v>
      </c>
      <c r="D369" s="339"/>
      <c r="E369" s="340"/>
      <c r="F369" s="331"/>
    </row>
    <row r="370" s="79" customFormat="1" ht="16" customHeight="1" spans="1:6">
      <c r="A370" s="337">
        <v>2130313</v>
      </c>
      <c r="B370" s="337" t="s">
        <v>517</v>
      </c>
      <c r="C370" s="301">
        <v>55</v>
      </c>
      <c r="D370" s="339"/>
      <c r="E370" s="340"/>
      <c r="F370" s="331"/>
    </row>
    <row r="371" s="79" customFormat="1" ht="16" customHeight="1" spans="1:6">
      <c r="A371" s="337">
        <v>2130314</v>
      </c>
      <c r="B371" s="337" t="s">
        <v>518</v>
      </c>
      <c r="C371" s="301">
        <v>50</v>
      </c>
      <c r="D371" s="339"/>
      <c r="E371" s="340"/>
      <c r="F371" s="331"/>
    </row>
    <row r="372" s="79" customFormat="1" ht="16" customHeight="1" spans="1:6">
      <c r="A372" s="337">
        <v>2130316</v>
      </c>
      <c r="B372" s="337" t="s">
        <v>519</v>
      </c>
      <c r="C372" s="301">
        <v>172</v>
      </c>
      <c r="D372" s="339"/>
      <c r="E372" s="340"/>
      <c r="F372" s="331"/>
    </row>
    <row r="373" s="79" customFormat="1" ht="16" customHeight="1" spans="1:6">
      <c r="A373" s="337">
        <v>2130317</v>
      </c>
      <c r="B373" s="337" t="s">
        <v>520</v>
      </c>
      <c r="C373" s="301">
        <v>105</v>
      </c>
      <c r="D373" s="339"/>
      <c r="E373" s="340"/>
      <c r="F373" s="331"/>
    </row>
    <row r="374" s="79" customFormat="1" ht="16" customHeight="1" spans="1:6">
      <c r="A374" s="337">
        <v>2130334</v>
      </c>
      <c r="B374" s="337" t="s">
        <v>523</v>
      </c>
      <c r="C374" s="301">
        <v>83</v>
      </c>
      <c r="D374" s="339"/>
      <c r="E374" s="340"/>
      <c r="F374" s="331"/>
    </row>
    <row r="375" s="79" customFormat="1" ht="16" customHeight="1" spans="1:6">
      <c r="A375" s="337">
        <v>2130399</v>
      </c>
      <c r="B375" s="337" t="s">
        <v>524</v>
      </c>
      <c r="C375" s="301">
        <v>662</v>
      </c>
      <c r="D375" s="339"/>
      <c r="E375" s="340"/>
      <c r="F375" s="331"/>
    </row>
    <row r="376" s="79" customFormat="1" ht="16" customHeight="1" spans="1:6">
      <c r="A376" s="337">
        <v>21305</v>
      </c>
      <c r="B376" s="337" t="s">
        <v>1015</v>
      </c>
      <c r="C376" s="301">
        <f>SUM(XFD377:XFD378)</f>
        <v>0</v>
      </c>
      <c r="D376" s="339"/>
      <c r="E376" s="340"/>
      <c r="F376" s="331"/>
    </row>
    <row r="377" s="79" customFormat="1" ht="16" customHeight="1" spans="1:6">
      <c r="A377" s="337">
        <v>2130501</v>
      </c>
      <c r="B377" s="337" t="s">
        <v>190</v>
      </c>
      <c r="C377" s="301">
        <v>248</v>
      </c>
      <c r="D377" s="339"/>
      <c r="E377" s="340"/>
      <c r="F377" s="331"/>
    </row>
    <row r="378" s="79" customFormat="1" ht="16" customHeight="1" spans="1:6">
      <c r="A378" s="337">
        <v>2130502</v>
      </c>
      <c r="B378" s="337" t="s">
        <v>191</v>
      </c>
      <c r="C378" s="301">
        <v>90</v>
      </c>
      <c r="D378" s="339"/>
      <c r="E378" s="340"/>
      <c r="F378" s="331"/>
    </row>
    <row r="379" s="79" customFormat="1" ht="16" customHeight="1" spans="1:6">
      <c r="A379" s="337">
        <v>21307</v>
      </c>
      <c r="B379" s="337" t="s">
        <v>529</v>
      </c>
      <c r="C379" s="301">
        <f t="shared" ref="C379:C383" si="1">SUM(XFD380)</f>
        <v>0</v>
      </c>
      <c r="D379" s="339"/>
      <c r="E379" s="340"/>
      <c r="F379" s="331"/>
    </row>
    <row r="380" s="79" customFormat="1" ht="16" customHeight="1" spans="1:6">
      <c r="A380" s="337">
        <v>2130799</v>
      </c>
      <c r="B380" s="337" t="s">
        <v>530</v>
      </c>
      <c r="C380" s="301">
        <v>25</v>
      </c>
      <c r="D380" s="339"/>
      <c r="E380" s="340"/>
      <c r="F380" s="331"/>
    </row>
    <row r="381" s="79" customFormat="1" ht="16" customHeight="1" spans="1:6">
      <c r="A381" s="337">
        <v>21308</v>
      </c>
      <c r="B381" s="337" t="s">
        <v>531</v>
      </c>
      <c r="C381" s="301">
        <f t="shared" si="1"/>
        <v>0</v>
      </c>
      <c r="D381" s="339"/>
      <c r="E381" s="340"/>
      <c r="F381" s="331"/>
    </row>
    <row r="382" s="79" customFormat="1" ht="16" customHeight="1" spans="1:6">
      <c r="A382" s="337">
        <v>2130804</v>
      </c>
      <c r="B382" s="337" t="s">
        <v>532</v>
      </c>
      <c r="C382" s="301">
        <v>532</v>
      </c>
      <c r="D382" s="339"/>
      <c r="E382" s="340"/>
      <c r="F382" s="331"/>
    </row>
    <row r="383" s="79" customFormat="1" ht="16" customHeight="1" spans="1:6">
      <c r="A383" s="337">
        <v>21399</v>
      </c>
      <c r="B383" s="337" t="s">
        <v>534</v>
      </c>
      <c r="C383" s="301">
        <f t="shared" si="1"/>
        <v>0</v>
      </c>
      <c r="D383" s="339"/>
      <c r="E383" s="340"/>
      <c r="F383" s="331"/>
    </row>
    <row r="384" s="79" customFormat="1" ht="16" customHeight="1" spans="1:6">
      <c r="A384" s="337">
        <v>2139999</v>
      </c>
      <c r="B384" s="337" t="s">
        <v>535</v>
      </c>
      <c r="C384" s="301">
        <v>565</v>
      </c>
      <c r="D384" s="339"/>
      <c r="E384" s="340"/>
      <c r="F384" s="331"/>
    </row>
    <row r="385" s="79" customFormat="1" ht="16" customHeight="1" spans="1:6">
      <c r="A385" s="337">
        <v>214</v>
      </c>
      <c r="B385" s="337" t="s">
        <v>536</v>
      </c>
      <c r="C385" s="301">
        <f>XFD386+0+0+XFD393+0+XFD395</f>
        <v>0</v>
      </c>
      <c r="D385" s="339"/>
      <c r="E385" s="340"/>
      <c r="F385" s="331"/>
    </row>
    <row r="386" s="79" customFormat="1" ht="16" customHeight="1" spans="1:6">
      <c r="A386" s="337">
        <v>21401</v>
      </c>
      <c r="B386" s="337" t="s">
        <v>537</v>
      </c>
      <c r="C386" s="301">
        <f>SUM(XFD387:XFD392)</f>
        <v>0</v>
      </c>
      <c r="D386" s="339"/>
      <c r="E386" s="340"/>
      <c r="F386" s="331"/>
    </row>
    <row r="387" s="79" customFormat="1" ht="16" customHeight="1" spans="1:6">
      <c r="A387" s="337">
        <v>2140101</v>
      </c>
      <c r="B387" s="337" t="s">
        <v>190</v>
      </c>
      <c r="C387" s="301">
        <v>1381</v>
      </c>
      <c r="D387" s="339"/>
      <c r="E387" s="340"/>
      <c r="F387" s="331"/>
    </row>
    <row r="388" s="79" customFormat="1" ht="16" customHeight="1" spans="1:6">
      <c r="A388" s="337">
        <v>2140102</v>
      </c>
      <c r="B388" s="337" t="s">
        <v>191</v>
      </c>
      <c r="C388" s="301">
        <v>111</v>
      </c>
      <c r="D388" s="339"/>
      <c r="E388" s="340"/>
      <c r="F388" s="331"/>
    </row>
    <row r="389" s="79" customFormat="1" ht="16" customHeight="1" spans="1:6">
      <c r="A389" s="337">
        <v>2140104</v>
      </c>
      <c r="B389" s="337" t="s">
        <v>538</v>
      </c>
      <c r="C389" s="301">
        <v>5079</v>
      </c>
      <c r="D389" s="339"/>
      <c r="E389" s="340"/>
      <c r="F389" s="331"/>
    </row>
    <row r="390" s="79" customFormat="1" ht="16" customHeight="1" spans="1:6">
      <c r="A390" s="337">
        <v>2140112</v>
      </c>
      <c r="B390" s="337" t="s">
        <v>540</v>
      </c>
      <c r="C390" s="301">
        <v>2746</v>
      </c>
      <c r="D390" s="339"/>
      <c r="E390" s="340"/>
      <c r="F390" s="331"/>
    </row>
    <row r="391" s="79" customFormat="1" ht="16" customHeight="1" spans="1:6">
      <c r="A391" s="337">
        <v>2140136</v>
      </c>
      <c r="B391" s="337" t="s">
        <v>542</v>
      </c>
      <c r="C391" s="301">
        <v>76</v>
      </c>
      <c r="D391" s="339"/>
      <c r="E391" s="340"/>
      <c r="F391" s="331"/>
    </row>
    <row r="392" s="79" customFormat="1" ht="16" customHeight="1" spans="1:6">
      <c r="A392" s="337">
        <v>2140199</v>
      </c>
      <c r="B392" s="337" t="s">
        <v>543</v>
      </c>
      <c r="C392" s="301">
        <v>61</v>
      </c>
      <c r="D392" s="339"/>
      <c r="E392" s="340"/>
      <c r="F392" s="331"/>
    </row>
    <row r="393" s="79" customFormat="1" ht="16" customHeight="1" spans="1:6">
      <c r="A393" s="337">
        <v>21405</v>
      </c>
      <c r="B393" s="337" t="s">
        <v>546</v>
      </c>
      <c r="C393" s="301">
        <f>SUM(XFD394)</f>
        <v>0</v>
      </c>
      <c r="D393" s="339"/>
      <c r="E393" s="340"/>
      <c r="F393" s="331"/>
    </row>
    <row r="394" s="79" customFormat="1" ht="16" customHeight="1" spans="1:6">
      <c r="A394" s="337">
        <v>2140504</v>
      </c>
      <c r="B394" s="337" t="s">
        <v>547</v>
      </c>
      <c r="C394" s="301">
        <v>7</v>
      </c>
      <c r="D394" s="339"/>
      <c r="E394" s="340"/>
      <c r="F394" s="331"/>
    </row>
    <row r="395" s="79" customFormat="1" ht="16" customHeight="1" spans="1:6">
      <c r="A395" s="337">
        <v>21499</v>
      </c>
      <c r="B395" s="337" t="s">
        <v>548</v>
      </c>
      <c r="C395" s="301">
        <f>SUM(XFD396:XFD397)</f>
        <v>0</v>
      </c>
      <c r="D395" s="339"/>
      <c r="E395" s="340"/>
      <c r="F395" s="331"/>
    </row>
    <row r="396" s="79" customFormat="1" ht="16" customHeight="1" spans="1:6">
      <c r="A396" s="337">
        <v>2149901</v>
      </c>
      <c r="B396" s="337" t="s">
        <v>549</v>
      </c>
      <c r="C396" s="301">
        <v>2114</v>
      </c>
      <c r="D396" s="339"/>
      <c r="E396" s="340"/>
      <c r="F396" s="331"/>
    </row>
    <row r="397" s="79" customFormat="1" ht="16" customHeight="1" spans="1:6">
      <c r="A397" s="337">
        <v>2149999</v>
      </c>
      <c r="B397" s="337" t="s">
        <v>550</v>
      </c>
      <c r="C397" s="301">
        <v>633</v>
      </c>
      <c r="D397" s="339"/>
      <c r="E397" s="340"/>
      <c r="F397" s="331"/>
    </row>
    <row r="398" s="79" customFormat="1" ht="16" customHeight="1" spans="1:6">
      <c r="A398" s="337">
        <v>215</v>
      </c>
      <c r="B398" s="337" t="s">
        <v>551</v>
      </c>
      <c r="C398" s="301">
        <f>0+XFD399+0+XFD401+XFD404+XFD407+0</f>
        <v>0</v>
      </c>
      <c r="D398" s="339"/>
      <c r="E398" s="340"/>
      <c r="F398" s="331"/>
    </row>
    <row r="399" s="79" customFormat="1" ht="16" customHeight="1" spans="1:6">
      <c r="A399" s="337">
        <v>21502</v>
      </c>
      <c r="B399" s="337" t="s">
        <v>552</v>
      </c>
      <c r="C399" s="301">
        <f>SUM(XFD400)</f>
        <v>0</v>
      </c>
      <c r="D399" s="339"/>
      <c r="E399" s="340"/>
      <c r="F399" s="331"/>
    </row>
    <row r="400" s="79" customFormat="1" ht="16" customHeight="1" spans="1:6">
      <c r="A400" s="337">
        <v>2150299</v>
      </c>
      <c r="B400" s="337" t="s">
        <v>553</v>
      </c>
      <c r="C400" s="301">
        <v>780</v>
      </c>
      <c r="D400" s="339"/>
      <c r="E400" s="340"/>
      <c r="F400" s="331"/>
    </row>
    <row r="401" s="79" customFormat="1" ht="16" customHeight="1" spans="1:6">
      <c r="A401" s="337">
        <v>21505</v>
      </c>
      <c r="B401" s="337" t="s">
        <v>554</v>
      </c>
      <c r="C401" s="301">
        <f>SUM(XFD402:XFD403)</f>
        <v>0</v>
      </c>
      <c r="D401" s="339"/>
      <c r="E401" s="340"/>
      <c r="F401" s="331"/>
    </row>
    <row r="402" s="79" customFormat="1" ht="16" customHeight="1" spans="1:6">
      <c r="A402" s="337">
        <v>2150501</v>
      </c>
      <c r="B402" s="337" t="s">
        <v>190</v>
      </c>
      <c r="C402" s="301">
        <v>487</v>
      </c>
      <c r="D402" s="339"/>
      <c r="E402" s="340"/>
      <c r="F402" s="331"/>
    </row>
    <row r="403" s="79" customFormat="1" ht="16" customHeight="1" spans="1:6">
      <c r="A403" s="337">
        <v>2150502</v>
      </c>
      <c r="B403" s="337" t="s">
        <v>191</v>
      </c>
      <c r="C403" s="301">
        <v>54</v>
      </c>
      <c r="D403" s="339"/>
      <c r="E403" s="340"/>
      <c r="F403" s="331"/>
    </row>
    <row r="404" s="79" customFormat="1" ht="16" customHeight="1" spans="1:6">
      <c r="A404" s="337">
        <v>21507</v>
      </c>
      <c r="B404" s="337" t="s">
        <v>556</v>
      </c>
      <c r="C404" s="301">
        <f>SUM(XFD405:XFD406)</f>
        <v>0</v>
      </c>
      <c r="D404" s="339"/>
      <c r="E404" s="340"/>
      <c r="F404" s="331"/>
    </row>
    <row r="405" s="79" customFormat="1" ht="16" customHeight="1" spans="1:6">
      <c r="A405" s="337">
        <v>2150701</v>
      </c>
      <c r="B405" s="337" t="s">
        <v>190</v>
      </c>
      <c r="C405" s="301">
        <v>284</v>
      </c>
      <c r="D405" s="339"/>
      <c r="E405" s="340"/>
      <c r="F405" s="331"/>
    </row>
    <row r="406" s="79" customFormat="1" ht="16" customHeight="1" spans="1:6">
      <c r="A406" s="337">
        <v>2150702</v>
      </c>
      <c r="B406" s="337" t="s">
        <v>191</v>
      </c>
      <c r="C406" s="301">
        <v>9</v>
      </c>
      <c r="D406" s="339"/>
      <c r="E406" s="340"/>
      <c r="F406" s="331"/>
    </row>
    <row r="407" s="79" customFormat="1" ht="16" customHeight="1" spans="1:6">
      <c r="A407" s="337">
        <v>21508</v>
      </c>
      <c r="B407" s="337" t="s">
        <v>557</v>
      </c>
      <c r="C407" s="301">
        <f>SUM(XFD408)</f>
        <v>0</v>
      </c>
      <c r="D407" s="339"/>
      <c r="E407" s="340"/>
      <c r="F407" s="331"/>
    </row>
    <row r="408" s="79" customFormat="1" ht="16" customHeight="1" spans="1:6">
      <c r="A408" s="337">
        <v>2150805</v>
      </c>
      <c r="B408" s="337" t="s">
        <v>558</v>
      </c>
      <c r="C408" s="301">
        <v>6080</v>
      </c>
      <c r="D408" s="339"/>
      <c r="E408" s="340"/>
      <c r="F408" s="331"/>
    </row>
    <row r="409" s="79" customFormat="1" ht="16" customHeight="1" spans="1:6">
      <c r="A409" s="337">
        <v>216</v>
      </c>
      <c r="B409" s="337" t="s">
        <v>559</v>
      </c>
      <c r="C409" s="301">
        <f>XFD410+XFD415+XFD417</f>
        <v>0</v>
      </c>
      <c r="D409" s="339"/>
      <c r="E409" s="340"/>
      <c r="F409" s="331"/>
    </row>
    <row r="410" s="79" customFormat="1" ht="16" customHeight="1" spans="1:6">
      <c r="A410" s="337">
        <v>21602</v>
      </c>
      <c r="B410" s="337" t="s">
        <v>560</v>
      </c>
      <c r="C410" s="301">
        <f>SUM(XFD411:XFD414)</f>
        <v>0</v>
      </c>
      <c r="D410" s="339"/>
      <c r="E410" s="340"/>
      <c r="F410" s="331"/>
    </row>
    <row r="411" s="79" customFormat="1" ht="16" customHeight="1" spans="1:6">
      <c r="A411" s="337">
        <v>2160201</v>
      </c>
      <c r="B411" s="337" t="s">
        <v>190</v>
      </c>
      <c r="C411" s="301">
        <v>611</v>
      </c>
      <c r="D411" s="339"/>
      <c r="E411" s="340"/>
      <c r="F411" s="331"/>
    </row>
    <row r="412" s="79" customFormat="1" ht="16" customHeight="1" spans="1:6">
      <c r="A412" s="337">
        <v>2160202</v>
      </c>
      <c r="B412" s="337" t="s">
        <v>191</v>
      </c>
      <c r="C412" s="301">
        <v>10</v>
      </c>
      <c r="D412" s="339"/>
      <c r="E412" s="340"/>
      <c r="F412" s="331"/>
    </row>
    <row r="413" s="79" customFormat="1" ht="16" customHeight="1" spans="1:6">
      <c r="A413" s="337">
        <v>2160250</v>
      </c>
      <c r="B413" s="337" t="s">
        <v>205</v>
      </c>
      <c r="C413" s="301">
        <v>48</v>
      </c>
      <c r="D413" s="339"/>
      <c r="E413" s="340"/>
      <c r="F413" s="331"/>
    </row>
    <row r="414" s="79" customFormat="1" ht="16" customHeight="1" spans="1:6">
      <c r="A414" s="337">
        <v>2160299</v>
      </c>
      <c r="B414" s="337" t="s">
        <v>561</v>
      </c>
      <c r="C414" s="301">
        <v>880</v>
      </c>
      <c r="D414" s="339"/>
      <c r="E414" s="340"/>
      <c r="F414" s="331"/>
    </row>
    <row r="415" s="79" customFormat="1" ht="16" customHeight="1" spans="1:6">
      <c r="A415" s="337">
        <v>21606</v>
      </c>
      <c r="B415" s="337" t="s">
        <v>562</v>
      </c>
      <c r="C415" s="301">
        <f>SUM(XFD416)</f>
        <v>0</v>
      </c>
      <c r="D415" s="339"/>
      <c r="E415" s="340"/>
      <c r="F415" s="331"/>
    </row>
    <row r="416" s="79" customFormat="1" ht="16" customHeight="1" spans="1:6">
      <c r="A416" s="337">
        <v>2160699</v>
      </c>
      <c r="B416" s="337" t="s">
        <v>563</v>
      </c>
      <c r="C416" s="301">
        <v>663</v>
      </c>
      <c r="D416" s="339"/>
      <c r="E416" s="340"/>
      <c r="F416" s="331"/>
    </row>
    <row r="417" s="79" customFormat="1" ht="16" customHeight="1" spans="1:6">
      <c r="A417" s="337">
        <v>21699</v>
      </c>
      <c r="B417" s="337" t="s">
        <v>564</v>
      </c>
      <c r="C417" s="301">
        <f>SUM(XFD418)</f>
        <v>0</v>
      </c>
      <c r="D417" s="339"/>
      <c r="E417" s="340"/>
      <c r="F417" s="331"/>
    </row>
    <row r="418" s="79" customFormat="1" ht="16" customHeight="1" spans="1:6">
      <c r="A418" s="337">
        <v>2169999</v>
      </c>
      <c r="B418" s="337" t="s">
        <v>565</v>
      </c>
      <c r="C418" s="301">
        <v>3483</v>
      </c>
      <c r="D418" s="339"/>
      <c r="E418" s="340"/>
      <c r="F418" s="331"/>
    </row>
    <row r="419" s="79" customFormat="1" ht="16" customHeight="1" spans="1:6">
      <c r="A419" s="337">
        <v>217</v>
      </c>
      <c r="B419" s="337" t="s">
        <v>566</v>
      </c>
      <c r="C419" s="301">
        <f>0+0+0+0+XFD420</f>
        <v>0</v>
      </c>
      <c r="D419" s="339"/>
      <c r="E419" s="340"/>
      <c r="F419" s="331"/>
    </row>
    <row r="420" s="79" customFormat="1" ht="16" customHeight="1" spans="1:6">
      <c r="A420" s="337">
        <v>21799</v>
      </c>
      <c r="B420" s="337" t="s">
        <v>1016</v>
      </c>
      <c r="C420" s="301">
        <f>0+XFD421</f>
        <v>0</v>
      </c>
      <c r="D420" s="339"/>
      <c r="E420" s="340"/>
      <c r="F420" s="331"/>
    </row>
    <row r="421" s="79" customFormat="1" ht="16" customHeight="1" spans="1:6">
      <c r="A421" s="337">
        <v>2179999</v>
      </c>
      <c r="B421" s="337" t="s">
        <v>1017</v>
      </c>
      <c r="C421" s="301">
        <v>10</v>
      </c>
      <c r="D421" s="339"/>
      <c r="E421" s="340"/>
      <c r="F421" s="331"/>
    </row>
    <row r="422" s="79" customFormat="1" ht="16" customHeight="1" spans="1:6">
      <c r="A422" s="337">
        <v>219</v>
      </c>
      <c r="B422" s="337" t="s">
        <v>569</v>
      </c>
      <c r="C422" s="301">
        <f>SUM(XFD423)</f>
        <v>0</v>
      </c>
      <c r="D422" s="339"/>
      <c r="E422" s="340"/>
      <c r="F422" s="331"/>
    </row>
    <row r="423" s="79" customFormat="1" ht="16" customHeight="1" spans="1:6">
      <c r="A423" s="337">
        <v>21901</v>
      </c>
      <c r="B423" s="337" t="s">
        <v>570</v>
      </c>
      <c r="C423" s="301">
        <v>140</v>
      </c>
      <c r="D423" s="339"/>
      <c r="E423" s="340"/>
      <c r="F423" s="331"/>
    </row>
    <row r="424" s="79" customFormat="1" ht="16" customHeight="1" spans="1:6">
      <c r="A424" s="337">
        <v>220</v>
      </c>
      <c r="B424" s="337" t="s">
        <v>572</v>
      </c>
      <c r="C424" s="301">
        <f>XFD425+XFD430+0</f>
        <v>0</v>
      </c>
      <c r="D424" s="339"/>
      <c r="E424" s="340"/>
      <c r="F424" s="331"/>
    </row>
    <row r="425" s="79" customFormat="1" ht="16" customHeight="1" spans="1:6">
      <c r="A425" s="337">
        <v>22001</v>
      </c>
      <c r="B425" s="337" t="s">
        <v>573</v>
      </c>
      <c r="C425" s="301">
        <f>SUM(XFD426:XFD429)</f>
        <v>0</v>
      </c>
      <c r="D425" s="339"/>
      <c r="E425" s="340"/>
      <c r="F425" s="331"/>
    </row>
    <row r="426" s="79" customFormat="1" ht="16" customHeight="1" spans="1:6">
      <c r="A426" s="337">
        <v>2200101</v>
      </c>
      <c r="B426" s="337" t="s">
        <v>190</v>
      </c>
      <c r="C426" s="301">
        <v>666</v>
      </c>
      <c r="D426" s="339"/>
      <c r="E426" s="340"/>
      <c r="F426" s="331"/>
    </row>
    <row r="427" s="79" customFormat="1" ht="16" customHeight="1" spans="1:6">
      <c r="A427" s="337">
        <v>2200129</v>
      </c>
      <c r="B427" s="337" t="s">
        <v>574</v>
      </c>
      <c r="C427" s="301">
        <v>18</v>
      </c>
      <c r="D427" s="339"/>
      <c r="E427" s="340"/>
      <c r="F427" s="331"/>
    </row>
    <row r="428" s="79" customFormat="1" ht="16" customHeight="1" spans="1:6">
      <c r="A428" s="337">
        <v>2200150</v>
      </c>
      <c r="B428" s="337" t="s">
        <v>205</v>
      </c>
      <c r="C428" s="301">
        <v>1306</v>
      </c>
      <c r="D428" s="339"/>
      <c r="E428" s="340"/>
      <c r="F428" s="331"/>
    </row>
    <row r="429" s="79" customFormat="1" ht="16" customHeight="1" spans="1:6">
      <c r="A429" s="337">
        <v>2200199</v>
      </c>
      <c r="B429" s="337" t="s">
        <v>575</v>
      </c>
      <c r="C429" s="301">
        <v>4140</v>
      </c>
      <c r="D429" s="339"/>
      <c r="E429" s="340"/>
      <c r="F429" s="331"/>
    </row>
    <row r="430" s="79" customFormat="1" ht="16" customHeight="1" spans="1:6">
      <c r="A430" s="337">
        <v>22005</v>
      </c>
      <c r="B430" s="337" t="s">
        <v>576</v>
      </c>
      <c r="C430" s="301">
        <f>SUM(XFD431:XFD432)</f>
        <v>0</v>
      </c>
      <c r="D430" s="339"/>
      <c r="E430" s="340"/>
      <c r="F430" s="331"/>
    </row>
    <row r="431" s="79" customFormat="1" ht="16" customHeight="1" spans="1:6">
      <c r="A431" s="337">
        <v>2200510</v>
      </c>
      <c r="B431" s="337" t="s">
        <v>578</v>
      </c>
      <c r="C431" s="301">
        <v>80</v>
      </c>
      <c r="D431" s="339"/>
      <c r="E431" s="340"/>
      <c r="F431" s="331"/>
    </row>
    <row r="432" s="79" customFormat="1" ht="16" customHeight="1" spans="1:6">
      <c r="A432" s="337">
        <v>2200599</v>
      </c>
      <c r="B432" s="337" t="s">
        <v>580</v>
      </c>
      <c r="C432" s="301">
        <v>105</v>
      </c>
      <c r="D432" s="339"/>
      <c r="E432" s="340"/>
      <c r="F432" s="331"/>
    </row>
    <row r="433" s="79" customFormat="1" ht="16" customHeight="1" spans="1:6">
      <c r="A433" s="337">
        <v>221</v>
      </c>
      <c r="B433" s="337" t="s">
        <v>581</v>
      </c>
      <c r="C433" s="301">
        <f>SUM(XFD434,XFD439,XFD442)</f>
        <v>0</v>
      </c>
      <c r="D433" s="339"/>
      <c r="E433" s="340"/>
      <c r="F433" s="331"/>
    </row>
    <row r="434" s="79" customFormat="1" ht="16" customHeight="1" spans="1:6">
      <c r="A434" s="337">
        <v>22101</v>
      </c>
      <c r="B434" s="337" t="s">
        <v>582</v>
      </c>
      <c r="C434" s="301">
        <f>SUM(XFD435:XFD438)</f>
        <v>0</v>
      </c>
      <c r="D434" s="339"/>
      <c r="E434" s="340"/>
      <c r="F434" s="331"/>
    </row>
    <row r="435" s="79" customFormat="1" ht="16" customHeight="1" spans="1:6">
      <c r="A435" s="337">
        <v>2210103</v>
      </c>
      <c r="B435" s="337" t="s">
        <v>1018</v>
      </c>
      <c r="C435" s="301">
        <v>4000</v>
      </c>
      <c r="D435" s="339"/>
      <c r="E435" s="340"/>
      <c r="F435" s="331"/>
    </row>
    <row r="436" s="79" customFormat="1" ht="16" customHeight="1" spans="1:6">
      <c r="A436" s="337">
        <v>2210106</v>
      </c>
      <c r="B436" s="337" t="s">
        <v>583</v>
      </c>
      <c r="C436" s="301">
        <v>402</v>
      </c>
      <c r="D436" s="339"/>
      <c r="E436" s="340"/>
      <c r="F436" s="331"/>
    </row>
    <row r="437" s="79" customFormat="1" ht="16" customHeight="1" spans="1:6">
      <c r="A437" s="337">
        <v>2210108</v>
      </c>
      <c r="B437" s="337" t="s">
        <v>585</v>
      </c>
      <c r="C437" s="301">
        <v>2386</v>
      </c>
      <c r="D437" s="339"/>
      <c r="E437" s="340"/>
      <c r="F437" s="331"/>
    </row>
    <row r="438" s="79" customFormat="1" ht="16" customHeight="1" spans="1:6">
      <c r="A438" s="337">
        <v>2210199</v>
      </c>
      <c r="B438" s="337" t="s">
        <v>1019</v>
      </c>
      <c r="C438" s="301">
        <v>507</v>
      </c>
      <c r="D438" s="339"/>
      <c r="E438" s="340"/>
      <c r="F438" s="331"/>
    </row>
    <row r="439" s="79" customFormat="1" ht="16" customHeight="1" spans="1:6">
      <c r="A439" s="337">
        <v>22102</v>
      </c>
      <c r="B439" s="337" t="s">
        <v>586</v>
      </c>
      <c r="C439" s="301">
        <f>SUM(XFD440:XFD441)</f>
        <v>0</v>
      </c>
      <c r="D439" s="339"/>
      <c r="E439" s="340"/>
      <c r="F439" s="331"/>
    </row>
    <row r="440" s="79" customFormat="1" ht="16" customHeight="1" spans="1:6">
      <c r="A440" s="337">
        <v>2210201</v>
      </c>
      <c r="B440" s="337" t="s">
        <v>587</v>
      </c>
      <c r="C440" s="301">
        <v>6622</v>
      </c>
      <c r="D440" s="339"/>
      <c r="E440" s="340"/>
      <c r="F440" s="331"/>
    </row>
    <row r="441" s="79" customFormat="1" ht="16" customHeight="1" spans="1:6">
      <c r="A441" s="337">
        <v>2210202</v>
      </c>
      <c r="B441" s="337" t="s">
        <v>588</v>
      </c>
      <c r="C441" s="301">
        <v>938</v>
      </c>
      <c r="D441" s="339"/>
      <c r="E441" s="340"/>
      <c r="F441" s="331"/>
    </row>
    <row r="442" s="79" customFormat="1" ht="16" customHeight="1" spans="1:6">
      <c r="A442" s="337">
        <v>22103</v>
      </c>
      <c r="B442" s="337" t="s">
        <v>589</v>
      </c>
      <c r="C442" s="301">
        <f>SUM(XFD443)</f>
        <v>0</v>
      </c>
      <c r="D442" s="339"/>
      <c r="E442" s="340"/>
      <c r="F442" s="331"/>
    </row>
    <row r="443" s="79" customFormat="1" ht="16" customHeight="1" spans="1:6">
      <c r="A443" s="337">
        <v>2210302</v>
      </c>
      <c r="B443" s="337" t="s">
        <v>590</v>
      </c>
      <c r="C443" s="301">
        <v>1343</v>
      </c>
      <c r="D443" s="339"/>
      <c r="E443" s="340"/>
      <c r="F443" s="331"/>
    </row>
    <row r="444" s="79" customFormat="1" ht="16" customHeight="1" spans="1:6">
      <c r="A444" s="337">
        <v>222</v>
      </c>
      <c r="B444" s="337" t="s">
        <v>591</v>
      </c>
      <c r="C444" s="301">
        <f>XFD445+0+XFD449+0</f>
        <v>0</v>
      </c>
      <c r="D444" s="339"/>
      <c r="E444" s="340"/>
      <c r="F444" s="331"/>
    </row>
    <row r="445" s="79" customFormat="1" ht="16" customHeight="1" spans="1:6">
      <c r="A445" s="337">
        <v>22201</v>
      </c>
      <c r="B445" s="337" t="s">
        <v>592</v>
      </c>
      <c r="C445" s="301">
        <f>SUM(XFD446:XFD448)</f>
        <v>0</v>
      </c>
      <c r="D445" s="339"/>
      <c r="E445" s="340"/>
      <c r="F445" s="331"/>
    </row>
    <row r="446" s="79" customFormat="1" ht="16" customHeight="1" spans="1:6">
      <c r="A446" s="337">
        <v>2220112</v>
      </c>
      <c r="B446" s="337" t="s">
        <v>593</v>
      </c>
      <c r="C446" s="301">
        <v>5</v>
      </c>
      <c r="D446" s="339"/>
      <c r="E446" s="340"/>
      <c r="F446" s="331"/>
    </row>
    <row r="447" s="79" customFormat="1" ht="16" customHeight="1" spans="1:6">
      <c r="A447" s="337">
        <v>2220150</v>
      </c>
      <c r="B447" s="337" t="s">
        <v>205</v>
      </c>
      <c r="C447" s="301">
        <v>26</v>
      </c>
      <c r="D447" s="339"/>
      <c r="E447" s="340"/>
      <c r="F447" s="331"/>
    </row>
    <row r="448" s="79" customFormat="1" ht="16" customHeight="1" spans="1:6">
      <c r="A448" s="337">
        <v>2220199</v>
      </c>
      <c r="B448" s="337" t="s">
        <v>594</v>
      </c>
      <c r="C448" s="301">
        <v>1117</v>
      </c>
      <c r="D448" s="339"/>
      <c r="E448" s="340"/>
      <c r="F448" s="331"/>
    </row>
    <row r="449" s="79" customFormat="1" ht="16" customHeight="1" spans="1:6">
      <c r="A449" s="337">
        <v>22204</v>
      </c>
      <c r="B449" s="337" t="s">
        <v>595</v>
      </c>
      <c r="C449" s="301">
        <f>SUM(XFD450)</f>
        <v>0</v>
      </c>
      <c r="D449" s="339"/>
      <c r="E449" s="340"/>
      <c r="F449" s="331"/>
    </row>
    <row r="450" s="79" customFormat="1" ht="16" customHeight="1" spans="1:6">
      <c r="A450" s="337">
        <v>2220401</v>
      </c>
      <c r="B450" s="337" t="s">
        <v>596</v>
      </c>
      <c r="C450" s="301">
        <v>295</v>
      </c>
      <c r="D450" s="339"/>
      <c r="E450" s="340"/>
      <c r="F450" s="331"/>
    </row>
    <row r="451" s="79" customFormat="1" ht="16" customHeight="1" spans="1:6">
      <c r="A451" s="337">
        <v>224</v>
      </c>
      <c r="B451" s="337" t="s">
        <v>597</v>
      </c>
      <c r="C451" s="301">
        <f>XFD452+XFD458+0+XFD461+XFD463+XFD466+0</f>
        <v>0</v>
      </c>
      <c r="D451" s="339"/>
      <c r="E451" s="340"/>
      <c r="F451" s="331"/>
    </row>
    <row r="452" s="79" customFormat="1" ht="16" customHeight="1" spans="1:6">
      <c r="A452" s="337">
        <v>22401</v>
      </c>
      <c r="B452" s="337" t="s">
        <v>598</v>
      </c>
      <c r="C452" s="301">
        <f>SUM(XFD453:XFD457)</f>
        <v>0</v>
      </c>
      <c r="D452" s="339"/>
      <c r="E452" s="340"/>
      <c r="F452" s="331"/>
    </row>
    <row r="453" s="79" customFormat="1" ht="16" customHeight="1" spans="1:6">
      <c r="A453" s="337">
        <v>2240101</v>
      </c>
      <c r="B453" s="337" t="s">
        <v>190</v>
      </c>
      <c r="C453" s="301">
        <v>496</v>
      </c>
      <c r="D453" s="339"/>
      <c r="E453" s="340"/>
      <c r="F453" s="331"/>
    </row>
    <row r="454" s="79" customFormat="1" ht="16" customHeight="1" spans="1:6">
      <c r="A454" s="337">
        <v>2240102</v>
      </c>
      <c r="B454" s="337" t="s">
        <v>191</v>
      </c>
      <c r="C454" s="301">
        <v>5</v>
      </c>
      <c r="D454" s="339"/>
      <c r="E454" s="340"/>
      <c r="F454" s="331"/>
    </row>
    <row r="455" s="79" customFormat="1" ht="16" customHeight="1" spans="1:6">
      <c r="A455" s="337">
        <v>2240109</v>
      </c>
      <c r="B455" s="337" t="s">
        <v>602</v>
      </c>
      <c r="C455" s="301">
        <v>109</v>
      </c>
      <c r="D455" s="339"/>
      <c r="E455" s="340"/>
      <c r="F455" s="331"/>
    </row>
    <row r="456" s="79" customFormat="1" ht="16" customHeight="1" spans="1:6">
      <c r="A456" s="337">
        <v>2240150</v>
      </c>
      <c r="B456" s="337" t="s">
        <v>205</v>
      </c>
      <c r="C456" s="301">
        <v>255</v>
      </c>
      <c r="D456" s="339"/>
      <c r="E456" s="340"/>
      <c r="F456" s="331"/>
    </row>
    <row r="457" s="79" customFormat="1" ht="15.8" customHeight="1" spans="1:6">
      <c r="A457" s="337">
        <v>2240199</v>
      </c>
      <c r="B457" s="337" t="s">
        <v>603</v>
      </c>
      <c r="C457" s="301">
        <v>15</v>
      </c>
      <c r="D457" s="339"/>
      <c r="E457" s="340"/>
      <c r="F457" s="331"/>
    </row>
    <row r="458" s="79" customFormat="1" ht="15.8" customHeight="1" spans="1:6">
      <c r="A458" s="337">
        <v>22402</v>
      </c>
      <c r="B458" s="337" t="s">
        <v>604</v>
      </c>
      <c r="C458" s="301">
        <f>SUM(XFD459:XFD460)</f>
        <v>0</v>
      </c>
      <c r="D458" s="339"/>
      <c r="E458" s="340"/>
      <c r="F458" s="331"/>
    </row>
    <row r="459" s="79" customFormat="1" ht="15.8" customHeight="1" spans="1:6">
      <c r="A459" s="337">
        <v>2240201</v>
      </c>
      <c r="B459" s="337" t="s">
        <v>190</v>
      </c>
      <c r="C459" s="301">
        <v>1474</v>
      </c>
      <c r="D459" s="339"/>
      <c r="E459" s="340"/>
      <c r="F459" s="331"/>
    </row>
    <row r="460" s="79" customFormat="1" ht="15.8" customHeight="1" spans="1:6">
      <c r="A460" s="337">
        <v>2240204</v>
      </c>
      <c r="B460" s="337" t="s">
        <v>605</v>
      </c>
      <c r="C460" s="301">
        <v>280</v>
      </c>
      <c r="D460" s="339"/>
      <c r="E460" s="340"/>
      <c r="F460" s="331"/>
    </row>
    <row r="461" s="79" customFormat="1" ht="15.8" customHeight="1" spans="1:6">
      <c r="A461" s="337">
        <v>22405</v>
      </c>
      <c r="B461" s="337" t="s">
        <v>607</v>
      </c>
      <c r="C461" s="301">
        <f>SUM(XFD462)</f>
        <v>0</v>
      </c>
      <c r="D461" s="339"/>
      <c r="E461" s="340"/>
      <c r="F461" s="331"/>
    </row>
    <row r="462" s="79" customFormat="1" ht="15.8" customHeight="1" spans="1:6">
      <c r="A462" s="337">
        <v>2240599</v>
      </c>
      <c r="B462" s="337" t="s">
        <v>608</v>
      </c>
      <c r="C462" s="301">
        <v>4</v>
      </c>
      <c r="D462" s="339"/>
      <c r="E462" s="340"/>
      <c r="F462" s="331"/>
    </row>
    <row r="463" s="79" customFormat="1" ht="15.8" customHeight="1" spans="1:6">
      <c r="A463" s="337">
        <v>22406</v>
      </c>
      <c r="B463" s="337" t="s">
        <v>609</v>
      </c>
      <c r="C463" s="301">
        <f>SUM(XFD464:XFD465)</f>
        <v>0</v>
      </c>
      <c r="D463" s="339"/>
      <c r="E463" s="340"/>
      <c r="F463" s="331"/>
    </row>
    <row r="464" s="79" customFormat="1" ht="15.8" customHeight="1" spans="1:6">
      <c r="A464" s="337">
        <v>2240601</v>
      </c>
      <c r="B464" s="337" t="s">
        <v>610</v>
      </c>
      <c r="C464" s="301">
        <v>330</v>
      </c>
      <c r="D464" s="339"/>
      <c r="E464" s="340"/>
      <c r="F464" s="331"/>
    </row>
    <row r="465" s="79" customFormat="1" ht="15.8" customHeight="1" spans="1:6">
      <c r="A465" s="337">
        <v>2240602</v>
      </c>
      <c r="B465" s="337" t="s">
        <v>1020</v>
      </c>
      <c r="C465" s="301">
        <v>40</v>
      </c>
      <c r="D465" s="339"/>
      <c r="E465" s="340"/>
      <c r="F465" s="331"/>
    </row>
    <row r="466" s="79" customFormat="1" ht="15.8" customHeight="1" spans="1:6">
      <c r="A466" s="337">
        <v>22407</v>
      </c>
      <c r="B466" s="337" t="s">
        <v>611</v>
      </c>
      <c r="C466" s="301">
        <f>SUM(XFD467)</f>
        <v>0</v>
      </c>
      <c r="D466" s="339"/>
      <c r="E466" s="340"/>
      <c r="F466" s="331"/>
    </row>
    <row r="467" s="79" customFormat="1" ht="15.8" customHeight="1" spans="1:6">
      <c r="A467" s="337">
        <v>2240703</v>
      </c>
      <c r="B467" s="337" t="s">
        <v>612</v>
      </c>
      <c r="C467" s="301">
        <v>210</v>
      </c>
      <c r="D467" s="339"/>
      <c r="E467" s="340"/>
      <c r="F467" s="331"/>
    </row>
    <row r="468" s="79" customFormat="1" ht="15.8" customHeight="1" spans="1:6">
      <c r="A468" s="337">
        <v>227</v>
      </c>
      <c r="B468" s="337" t="s">
        <v>1021</v>
      </c>
      <c r="C468" s="301">
        <v>3000</v>
      </c>
      <c r="D468" s="339"/>
      <c r="E468" s="340"/>
      <c r="F468" s="331"/>
    </row>
    <row r="469" s="79" customFormat="1" ht="15.8" customHeight="1" spans="1:6">
      <c r="A469" s="337">
        <v>229</v>
      </c>
      <c r="B469" s="337" t="s">
        <v>616</v>
      </c>
      <c r="C469" s="301">
        <f>XFD470+XFD472</f>
        <v>0</v>
      </c>
      <c r="D469" s="339"/>
      <c r="E469" s="340"/>
      <c r="F469" s="331"/>
    </row>
    <row r="470" s="79" customFormat="1" ht="15.8" customHeight="1" spans="1:6">
      <c r="A470" s="337">
        <v>22902</v>
      </c>
      <c r="B470" s="337" t="s">
        <v>1022</v>
      </c>
      <c r="C470" s="301">
        <f>XFD471</f>
        <v>0</v>
      </c>
      <c r="D470" s="339"/>
      <c r="E470" s="340"/>
      <c r="F470" s="331"/>
    </row>
    <row r="471" s="79" customFormat="1" ht="15.8" customHeight="1" spans="1:6">
      <c r="A471" s="337">
        <v>2290201</v>
      </c>
      <c r="B471" s="337" t="s">
        <v>1023</v>
      </c>
      <c r="C471" s="301">
        <v>20304</v>
      </c>
      <c r="D471" s="339"/>
      <c r="E471" s="340"/>
      <c r="F471" s="331"/>
    </row>
    <row r="472" s="79" customFormat="1" ht="15.8" customHeight="1" spans="1:6">
      <c r="A472" s="337">
        <v>22999</v>
      </c>
      <c r="B472" s="337" t="s">
        <v>571</v>
      </c>
      <c r="C472" s="301">
        <f>XFD473</f>
        <v>0</v>
      </c>
      <c r="D472" s="339"/>
      <c r="E472" s="340"/>
      <c r="F472" s="331"/>
    </row>
    <row r="473" s="79" customFormat="1" ht="15.8" customHeight="1" spans="1:6">
      <c r="A473" s="337">
        <v>2299999</v>
      </c>
      <c r="B473" s="337" t="s">
        <v>617</v>
      </c>
      <c r="C473" s="301">
        <v>846</v>
      </c>
      <c r="D473" s="339"/>
      <c r="E473" s="340"/>
      <c r="F473" s="331"/>
    </row>
    <row r="474" s="79" customFormat="1" ht="15.8" customHeight="1" spans="1:6">
      <c r="A474" s="337">
        <v>232</v>
      </c>
      <c r="B474" s="337" t="s">
        <v>618</v>
      </c>
      <c r="C474" s="301">
        <f>SUM(0,XFD475)</f>
        <v>0</v>
      </c>
      <c r="D474" s="339"/>
      <c r="E474" s="340"/>
      <c r="F474" s="331"/>
    </row>
    <row r="475" s="79" customFormat="1" ht="15.8" customHeight="1" spans="1:6">
      <c r="A475" s="337">
        <v>23203</v>
      </c>
      <c r="B475" s="337" t="s">
        <v>619</v>
      </c>
      <c r="C475" s="301">
        <f>SUM(XFD476:XFD477)</f>
        <v>0</v>
      </c>
      <c r="D475" s="339"/>
      <c r="E475" s="340"/>
      <c r="F475" s="331"/>
    </row>
    <row r="476" s="79" customFormat="1" ht="15.8" customHeight="1" spans="1:6">
      <c r="A476" s="337">
        <v>2320301</v>
      </c>
      <c r="B476" s="337" t="s">
        <v>620</v>
      </c>
      <c r="C476" s="301">
        <v>6162</v>
      </c>
      <c r="D476" s="339"/>
      <c r="E476" s="340"/>
      <c r="F476" s="331"/>
    </row>
    <row r="477" s="79" customFormat="1" ht="15.8" customHeight="1" spans="1:6">
      <c r="A477" s="337">
        <v>2320303</v>
      </c>
      <c r="B477" s="337" t="s">
        <v>621</v>
      </c>
      <c r="C477" s="301">
        <v>520</v>
      </c>
      <c r="D477" s="339"/>
      <c r="E477" s="340"/>
      <c r="F477" s="331"/>
    </row>
    <row r="478" s="79" customFormat="1" ht="15.8" customHeight="1" spans="1:6">
      <c r="A478" s="337">
        <v>233</v>
      </c>
      <c r="B478" s="337" t="s">
        <v>622</v>
      </c>
      <c r="C478" s="301">
        <f>SUM(XFD479)</f>
        <v>0</v>
      </c>
      <c r="D478" s="339"/>
      <c r="E478" s="340"/>
      <c r="F478" s="331"/>
    </row>
    <row r="479" s="79" customFormat="1" ht="15.8" customHeight="1" spans="1:6">
      <c r="A479" s="337">
        <v>23303</v>
      </c>
      <c r="B479" s="337" t="s">
        <v>623</v>
      </c>
      <c r="C479" s="301">
        <v>50</v>
      </c>
      <c r="D479" s="339"/>
      <c r="E479" s="340"/>
      <c r="F479" s="331"/>
    </row>
    <row r="480" s="79" customFormat="1" ht="15.8" customHeight="1" spans="1:6">
      <c r="A480" s="341"/>
      <c r="B480" s="338" t="s">
        <v>624</v>
      </c>
      <c r="C480" s="299">
        <f>XFD481+XFD494</f>
        <v>0</v>
      </c>
      <c r="D480" s="339"/>
      <c r="E480" s="340"/>
      <c r="F480" s="331"/>
    </row>
    <row r="481" s="79" customFormat="1" ht="15.8" customHeight="1" spans="1:6">
      <c r="A481" s="337">
        <v>230</v>
      </c>
      <c r="B481" s="306" t="s">
        <v>72</v>
      </c>
      <c r="C481" s="301">
        <f>XFD482+XFD484+XFD490+XFD492</f>
        <v>0</v>
      </c>
      <c r="D481" s="339">
        <f>XFD484+XFD490</f>
        <v>0</v>
      </c>
      <c r="E481" s="340">
        <f>XFD484+XFD490</f>
        <v>0</v>
      </c>
      <c r="F481" s="331"/>
    </row>
    <row r="482" s="79" customFormat="1" ht="15.8" customHeight="1" spans="1:6">
      <c r="A482" s="337">
        <v>23002</v>
      </c>
      <c r="B482" s="297" t="s">
        <v>625</v>
      </c>
      <c r="C482" s="301">
        <f>XFD483</f>
        <v>0</v>
      </c>
      <c r="D482" s="339"/>
      <c r="E482" s="340"/>
      <c r="F482" s="331"/>
    </row>
    <row r="483" s="79" customFormat="1" ht="15.8" customHeight="1" spans="1:6">
      <c r="A483" s="337">
        <v>2300227</v>
      </c>
      <c r="B483" s="297" t="s">
        <v>626</v>
      </c>
      <c r="C483" s="301">
        <v>3820</v>
      </c>
      <c r="D483" s="339"/>
      <c r="E483" s="340"/>
      <c r="F483" s="331"/>
    </row>
    <row r="484" s="79" customFormat="1" ht="15.8" customHeight="1" spans="1:6">
      <c r="A484" s="337">
        <v>23003</v>
      </c>
      <c r="B484" s="297" t="s">
        <v>627</v>
      </c>
      <c r="C484" s="301">
        <f>SUM(XFD485:XFD489)</f>
        <v>0</v>
      </c>
      <c r="D484" s="339">
        <f>SUM(XFD485:XFD489)</f>
        <v>0</v>
      </c>
      <c r="E484" s="340">
        <f>SUM(XFD485:XFD489)</f>
        <v>0</v>
      </c>
      <c r="F484" s="331"/>
    </row>
    <row r="485" s="79" customFormat="1" ht="15.8" customHeight="1" spans="1:6">
      <c r="A485" s="337">
        <v>2300304</v>
      </c>
      <c r="B485" s="297" t="s">
        <v>628</v>
      </c>
      <c r="C485" s="301">
        <v>1200</v>
      </c>
      <c r="D485" s="339">
        <v>784</v>
      </c>
      <c r="E485" s="340">
        <v>0</v>
      </c>
      <c r="F485" s="331"/>
    </row>
    <row r="486" s="79" customFormat="1" ht="15.8" customHeight="1" spans="1:6">
      <c r="A486" s="337">
        <v>2300308</v>
      </c>
      <c r="B486" s="297" t="s">
        <v>629</v>
      </c>
      <c r="C486" s="301">
        <v>1035</v>
      </c>
      <c r="D486" s="339">
        <v>1000</v>
      </c>
      <c r="E486" s="340">
        <v>0</v>
      </c>
      <c r="F486" s="331"/>
    </row>
    <row r="487" s="79" customFormat="1" ht="15.8" customHeight="1" spans="1:6">
      <c r="A487" s="337">
        <v>2300312</v>
      </c>
      <c r="B487" s="297" t="s">
        <v>631</v>
      </c>
      <c r="C487" s="301">
        <v>2640</v>
      </c>
      <c r="D487" s="339">
        <v>2640</v>
      </c>
      <c r="E487" s="340">
        <v>0</v>
      </c>
      <c r="F487" s="331"/>
    </row>
    <row r="488" s="79" customFormat="1" ht="15.8" customHeight="1" spans="1:6">
      <c r="A488" s="337">
        <v>2300313</v>
      </c>
      <c r="B488" s="297" t="s">
        <v>632</v>
      </c>
      <c r="C488" s="301">
        <v>4409</v>
      </c>
      <c r="D488" s="339">
        <v>409</v>
      </c>
      <c r="E488" s="340">
        <v>0</v>
      </c>
      <c r="F488" s="331"/>
    </row>
    <row r="489" s="79" customFormat="1" ht="15.8" customHeight="1" spans="1:6">
      <c r="A489" s="337">
        <v>2300399</v>
      </c>
      <c r="B489" s="297" t="s">
        <v>634</v>
      </c>
      <c r="C489" s="301">
        <v>850</v>
      </c>
      <c r="D489" s="339">
        <v>4753</v>
      </c>
      <c r="E489" s="340">
        <v>0</v>
      </c>
      <c r="F489" s="331"/>
    </row>
    <row r="490" s="79" customFormat="1" ht="15.8" customHeight="1" spans="1:6">
      <c r="A490" s="337">
        <v>23006</v>
      </c>
      <c r="B490" s="297" t="s">
        <v>635</v>
      </c>
      <c r="C490" s="301">
        <f t="shared" ref="C490:C495" si="2">XFD491</f>
        <v>0</v>
      </c>
      <c r="D490" s="339">
        <f t="shared" ref="D490:D495" si="3">XFD491</f>
        <v>0</v>
      </c>
      <c r="E490" s="340">
        <f t="shared" ref="E490:E495" si="4">XFD491</f>
        <v>0</v>
      </c>
      <c r="F490" s="331"/>
    </row>
    <row r="491" s="79" customFormat="1" ht="15.8" customHeight="1" spans="1:6">
      <c r="A491" s="337">
        <v>2300601</v>
      </c>
      <c r="B491" s="297" t="s">
        <v>636</v>
      </c>
      <c r="C491" s="301">
        <v>32385</v>
      </c>
      <c r="D491" s="339">
        <v>24347</v>
      </c>
      <c r="E491" s="340">
        <v>0</v>
      </c>
      <c r="F491" s="331"/>
    </row>
    <row r="492" s="79" customFormat="1" ht="15.8" customHeight="1" spans="1:6">
      <c r="A492" s="342">
        <v>23009</v>
      </c>
      <c r="B492" s="343" t="s">
        <v>832</v>
      </c>
      <c r="C492" s="344">
        <f t="shared" si="2"/>
        <v>0</v>
      </c>
      <c r="D492" s="331"/>
      <c r="E492" s="331"/>
      <c r="F492" s="331"/>
    </row>
    <row r="493" s="79" customFormat="1" ht="15.8" customHeight="1" spans="1:6">
      <c r="A493" s="342">
        <v>2300901</v>
      </c>
      <c r="B493" s="297" t="s">
        <v>1024</v>
      </c>
      <c r="C493" s="344"/>
      <c r="D493" s="331"/>
      <c r="E493" s="331"/>
      <c r="F493" s="345"/>
    </row>
    <row r="494" s="79" customFormat="1" ht="15.8" customHeight="1" spans="1:6">
      <c r="A494" s="337">
        <v>231</v>
      </c>
      <c r="B494" s="306" t="s">
        <v>76</v>
      </c>
      <c r="C494" s="301">
        <f t="shared" si="2"/>
        <v>0</v>
      </c>
      <c r="D494" s="339">
        <f t="shared" si="3"/>
        <v>0</v>
      </c>
      <c r="E494" s="340">
        <f t="shared" si="4"/>
        <v>0</v>
      </c>
      <c r="F494" s="331"/>
    </row>
    <row r="495" s="79" customFormat="1" ht="15.8" customHeight="1" spans="1:6">
      <c r="A495" s="337">
        <v>23103</v>
      </c>
      <c r="B495" s="297" t="s">
        <v>640</v>
      </c>
      <c r="C495" s="301">
        <f t="shared" si="2"/>
        <v>0</v>
      </c>
      <c r="D495" s="339">
        <f t="shared" si="3"/>
        <v>0</v>
      </c>
      <c r="E495" s="340">
        <f t="shared" si="4"/>
        <v>0</v>
      </c>
      <c r="F495" s="331"/>
    </row>
    <row r="496" s="79" customFormat="1" ht="15.8" customHeight="1" spans="1:6">
      <c r="A496" s="337">
        <v>2310301</v>
      </c>
      <c r="B496" s="297" t="s">
        <v>641</v>
      </c>
      <c r="C496" s="301">
        <v>16628</v>
      </c>
      <c r="D496" s="339">
        <v>5000</v>
      </c>
      <c r="E496" s="340">
        <v>7260</v>
      </c>
      <c r="F496" s="331"/>
    </row>
    <row r="497" s="79" customFormat="1" ht="15.8" customHeight="1" spans="1:6">
      <c r="A497" s="346"/>
      <c r="B497" s="347" t="s">
        <v>78</v>
      </c>
      <c r="C497" s="348">
        <f>XFD480+XFD6</f>
        <v>0</v>
      </c>
      <c r="D497" s="331"/>
      <c r="E497" s="331"/>
      <c r="F497" s="331"/>
    </row>
    <row r="498" s="79" customFormat="1" ht="17.5" customHeight="1" spans="1:3">
      <c r="A498" s="289"/>
      <c r="C498" s="332"/>
    </row>
    <row r="499" s="79" customFormat="1" customHeight="1" spans="1:3">
      <c r="A499" s="289"/>
      <c r="C499" s="332"/>
    </row>
    <row r="500" s="79" customFormat="1" customHeight="1" spans="1:3">
      <c r="A500" s="289"/>
      <c r="C500" s="332">
        <v>0</v>
      </c>
    </row>
  </sheetData>
  <mergeCells count="6">
    <mergeCell ref="A2:F2"/>
    <mergeCell ref="C3:F3"/>
    <mergeCell ref="A4:A5"/>
    <mergeCell ref="B4:B5"/>
    <mergeCell ref="C4:C5"/>
    <mergeCell ref="F4:F5"/>
  </mergeCells>
  <pageMargins left="0.472222" right="0.472222" top="0.786806" bottom="0.708333" header="0.314583" footer="0.511806"/>
  <pageSetup paperSize="9" scale="90" firstPageNumber="53" orientation="portrait" useFirstPageNumber="1" horizontalDpi="600" verticalDpi="600"/>
  <headerFooter>
    <oddFooter>&amp;C&amp;"Times New Roman"&amp;12— &amp;P —</oddFooter>
  </headerFooter>
  <rowBreaks count="1" manualBreakCount="1">
    <brk id="456" max="5"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6"/>
  <sheetViews>
    <sheetView workbookViewId="0">
      <selection activeCell="H26" sqref="H26"/>
    </sheetView>
  </sheetViews>
  <sheetFormatPr defaultColWidth="9" defaultRowHeight="13.5" customHeight="1" outlineLevelCol="3"/>
  <cols>
    <col min="1" max="1" width="23.1083333333333" customWidth="1"/>
    <col min="2" max="2" width="54.5" customWidth="1"/>
    <col min="3" max="3" width="24.625" customWidth="1"/>
    <col min="4" max="4" width="28.6666666666667" customWidth="1"/>
    <col min="5" max="257" width="9" customWidth="1"/>
  </cols>
  <sheetData>
    <row r="1" customFormat="1" ht="15.75" spans="1:4">
      <c r="A1" s="203" t="s">
        <v>1025</v>
      </c>
      <c r="B1" s="228"/>
      <c r="C1" s="325"/>
      <c r="D1" s="228"/>
    </row>
    <row r="2" customFormat="1" ht="25.5" spans="1:4">
      <c r="A2" s="326" t="s">
        <v>1026</v>
      </c>
      <c r="B2" s="327"/>
      <c r="C2" s="327"/>
      <c r="D2" s="327"/>
    </row>
    <row r="3" customFormat="1" ht="15" spans="1:4">
      <c r="A3" s="227"/>
      <c r="B3" s="328"/>
      <c r="C3" s="329" t="s">
        <v>930</v>
      </c>
      <c r="D3" s="329"/>
    </row>
    <row r="4" customFormat="1" ht="23" customHeight="1" spans="1:4">
      <c r="A4" s="295" t="s">
        <v>959</v>
      </c>
      <c r="B4" s="237" t="s">
        <v>960</v>
      </c>
      <c r="C4" s="237" t="s">
        <v>646</v>
      </c>
      <c r="D4" s="330" t="s">
        <v>81</v>
      </c>
    </row>
    <row r="5" s="79" customFormat="1" ht="18" customHeight="1" spans="1:4">
      <c r="A5" s="32">
        <v>110</v>
      </c>
      <c r="B5" s="51" t="s">
        <v>987</v>
      </c>
      <c r="C5" s="48">
        <f>XFD6+XFD8+XFD45+XFD67+XFD70+XFD72+XFD78+XFD84</f>
        <v>0</v>
      </c>
      <c r="D5" s="331"/>
    </row>
    <row r="6" s="79" customFormat="1" ht="18" customHeight="1" spans="1:4">
      <c r="A6" s="32">
        <v>11001</v>
      </c>
      <c r="B6" s="98" t="s">
        <v>33</v>
      </c>
      <c r="C6" s="48">
        <f>SUM(XFD7)</f>
        <v>0</v>
      </c>
      <c r="D6" s="331"/>
    </row>
    <row r="7" s="79" customFormat="1" ht="18" customHeight="1" spans="1:4">
      <c r="A7" s="32">
        <v>1100199</v>
      </c>
      <c r="B7" s="98" t="s">
        <v>988</v>
      </c>
      <c r="C7" s="48">
        <v>19067</v>
      </c>
      <c r="D7" s="331"/>
    </row>
    <row r="8" s="79" customFormat="1" ht="18" customHeight="1" spans="1:4">
      <c r="A8" s="32">
        <v>11002</v>
      </c>
      <c r="B8" s="98" t="s">
        <v>34</v>
      </c>
      <c r="C8" s="48">
        <f>SUM(XFD9:XFD44)</f>
        <v>0</v>
      </c>
      <c r="D8" s="331"/>
    </row>
    <row r="9" s="79" customFormat="1" ht="18" customHeight="1" spans="1:4">
      <c r="A9" s="32">
        <v>1100201</v>
      </c>
      <c r="B9" s="98" t="s">
        <v>109</v>
      </c>
      <c r="C9" s="48"/>
      <c r="D9" s="331"/>
    </row>
    <row r="10" s="79" customFormat="1" ht="18" customHeight="1" spans="1:4">
      <c r="A10" s="32">
        <v>1100202</v>
      </c>
      <c r="B10" s="98" t="s">
        <v>110</v>
      </c>
      <c r="C10" s="48">
        <v>18704</v>
      </c>
      <c r="D10" s="331"/>
    </row>
    <row r="11" s="79" customFormat="1" ht="18" customHeight="1" spans="1:4">
      <c r="A11" s="32">
        <v>1100207</v>
      </c>
      <c r="B11" s="98" t="s">
        <v>111</v>
      </c>
      <c r="C11" s="48">
        <v>13635</v>
      </c>
      <c r="D11" s="331"/>
    </row>
    <row r="12" s="79" customFormat="1" ht="18" customHeight="1" spans="1:4">
      <c r="A12" s="32">
        <v>1100208</v>
      </c>
      <c r="B12" s="98" t="s">
        <v>112</v>
      </c>
      <c r="C12" s="48">
        <v>562</v>
      </c>
      <c r="D12" s="331"/>
    </row>
    <row r="13" s="79" customFormat="1" ht="18" customHeight="1" spans="1:4">
      <c r="A13" s="32">
        <v>1100220</v>
      </c>
      <c r="B13" s="98" t="s">
        <v>113</v>
      </c>
      <c r="C13" s="48"/>
      <c r="D13" s="331"/>
    </row>
    <row r="14" s="79" customFormat="1" ht="18" customHeight="1" spans="1:4">
      <c r="A14" s="32">
        <v>1100221</v>
      </c>
      <c r="B14" s="98" t="s">
        <v>114</v>
      </c>
      <c r="C14" s="48"/>
      <c r="D14" s="331"/>
    </row>
    <row r="15" s="79" customFormat="1" ht="18" customHeight="1" spans="1:4">
      <c r="A15" s="32">
        <v>1100222</v>
      </c>
      <c r="B15" s="98" t="s">
        <v>115</v>
      </c>
      <c r="C15" s="48"/>
      <c r="D15" s="331"/>
    </row>
    <row r="16" s="79" customFormat="1" ht="18" customHeight="1" spans="1:4">
      <c r="A16" s="32">
        <v>1100225</v>
      </c>
      <c r="B16" s="98" t="s">
        <v>116</v>
      </c>
      <c r="C16" s="48"/>
      <c r="D16" s="331"/>
    </row>
    <row r="17" s="79" customFormat="1" ht="18" customHeight="1" spans="1:4">
      <c r="A17" s="32">
        <v>1100226</v>
      </c>
      <c r="B17" s="98" t="s">
        <v>117</v>
      </c>
      <c r="C17" s="48"/>
      <c r="D17" s="331"/>
    </row>
    <row r="18" s="79" customFormat="1" ht="18" customHeight="1" spans="1:4">
      <c r="A18" s="32">
        <v>1100227</v>
      </c>
      <c r="B18" s="98" t="s">
        <v>118</v>
      </c>
      <c r="C18" s="111">
        <v>22136</v>
      </c>
      <c r="D18" s="331"/>
    </row>
    <row r="19" s="79" customFormat="1" ht="18" customHeight="1" spans="1:4">
      <c r="A19" s="32">
        <v>1100228</v>
      </c>
      <c r="B19" s="98" t="s">
        <v>119</v>
      </c>
      <c r="C19" s="48"/>
      <c r="D19" s="331"/>
    </row>
    <row r="20" s="79" customFormat="1" ht="18" customHeight="1" spans="1:4">
      <c r="A20" s="32" t="s">
        <v>989</v>
      </c>
      <c r="B20" s="98" t="s">
        <v>990</v>
      </c>
      <c r="C20" s="48"/>
      <c r="D20" s="331"/>
    </row>
    <row r="21" s="79" customFormat="1" ht="18" customHeight="1" spans="1:4">
      <c r="A21" s="32">
        <v>1100241</v>
      </c>
      <c r="B21" s="98" t="s">
        <v>122</v>
      </c>
      <c r="C21" s="48"/>
      <c r="D21" s="331"/>
    </row>
    <row r="22" s="79" customFormat="1" ht="18" customHeight="1" spans="1:4">
      <c r="A22" s="32">
        <v>1100242</v>
      </c>
      <c r="B22" s="98" t="s">
        <v>123</v>
      </c>
      <c r="C22" s="48"/>
      <c r="D22" s="331"/>
    </row>
    <row r="23" s="79" customFormat="1" ht="18" customHeight="1" spans="1:4">
      <c r="A23" s="32">
        <v>1100243</v>
      </c>
      <c r="B23" s="98" t="s">
        <v>124</v>
      </c>
      <c r="C23" s="48"/>
      <c r="D23" s="331"/>
    </row>
    <row r="24" s="79" customFormat="1" ht="18" customHeight="1" spans="1:4">
      <c r="A24" s="32">
        <v>1100244</v>
      </c>
      <c r="B24" s="98" t="s">
        <v>125</v>
      </c>
      <c r="C24" s="48">
        <v>1737</v>
      </c>
      <c r="D24" s="331"/>
    </row>
    <row r="25" s="79" customFormat="1" ht="18" customHeight="1" spans="1:4">
      <c r="A25" s="32">
        <v>1100245</v>
      </c>
      <c r="B25" s="98" t="s">
        <v>126</v>
      </c>
      <c r="C25" s="48">
        <v>3069</v>
      </c>
      <c r="D25" s="331"/>
    </row>
    <row r="26" s="79" customFormat="1" ht="18" customHeight="1" spans="1:4">
      <c r="A26" s="32">
        <v>1100246</v>
      </c>
      <c r="B26" s="98" t="s">
        <v>127</v>
      </c>
      <c r="C26" s="48"/>
      <c r="D26" s="331"/>
    </row>
    <row r="27" s="79" customFormat="1" ht="18" customHeight="1" spans="1:4">
      <c r="A27" s="32">
        <v>1100247</v>
      </c>
      <c r="B27" s="98" t="s">
        <v>128</v>
      </c>
      <c r="C27" s="48"/>
      <c r="D27" s="331"/>
    </row>
    <row r="28" s="79" customFormat="1" ht="18" customHeight="1" spans="1:4">
      <c r="A28" s="32">
        <v>1100248</v>
      </c>
      <c r="B28" s="98" t="s">
        <v>129</v>
      </c>
      <c r="C28" s="48">
        <v>5576</v>
      </c>
      <c r="D28" s="331"/>
    </row>
    <row r="29" s="79" customFormat="1" ht="18" customHeight="1" spans="1:4">
      <c r="A29" s="32">
        <v>1100249</v>
      </c>
      <c r="B29" s="98" t="s">
        <v>130</v>
      </c>
      <c r="C29" s="48">
        <f>457+315+52608+13777+5599+409-931</f>
        <v>72234</v>
      </c>
      <c r="D29" s="331"/>
    </row>
    <row r="30" s="79" customFormat="1" ht="18" customHeight="1" spans="1:4">
      <c r="A30" s="32">
        <v>1100250</v>
      </c>
      <c r="B30" s="98" t="s">
        <v>131</v>
      </c>
      <c r="C30" s="48">
        <v>6434</v>
      </c>
      <c r="D30" s="331"/>
    </row>
    <row r="31" s="79" customFormat="1" ht="18" customHeight="1" spans="1:4">
      <c r="A31" s="32">
        <v>1100251</v>
      </c>
      <c r="B31" s="98" t="s">
        <v>132</v>
      </c>
      <c r="C31" s="48"/>
      <c r="D31" s="331"/>
    </row>
    <row r="32" s="79" customFormat="1" ht="18" customHeight="1" spans="1:4">
      <c r="A32" s="32">
        <v>1100252</v>
      </c>
      <c r="B32" s="98" t="s">
        <v>133</v>
      </c>
      <c r="C32" s="48">
        <f>280+522</f>
        <v>802</v>
      </c>
      <c r="D32" s="331"/>
    </row>
    <row r="33" s="79" customFormat="1" ht="18" customHeight="1" spans="1:4">
      <c r="A33" s="32">
        <v>1100253</v>
      </c>
      <c r="B33" s="98" t="s">
        <v>134</v>
      </c>
      <c r="C33" s="48">
        <v>41</v>
      </c>
      <c r="D33" s="331"/>
    </row>
    <row r="34" s="79" customFormat="1" ht="19" customHeight="1" spans="1:4">
      <c r="A34" s="32">
        <v>1100254</v>
      </c>
      <c r="B34" s="98" t="s">
        <v>135</v>
      </c>
      <c r="C34" s="48"/>
      <c r="D34" s="331"/>
    </row>
    <row r="35" s="79" customFormat="1" ht="18" customHeight="1" spans="1:4">
      <c r="A35" s="32">
        <v>1100255</v>
      </c>
      <c r="B35" s="98" t="s">
        <v>136</v>
      </c>
      <c r="C35" s="48"/>
      <c r="D35" s="331"/>
    </row>
    <row r="36" s="79" customFormat="1" ht="18" customHeight="1" spans="1:4">
      <c r="A36" s="32">
        <v>1100256</v>
      </c>
      <c r="B36" s="98" t="s">
        <v>137</v>
      </c>
      <c r="C36" s="48"/>
      <c r="D36" s="331"/>
    </row>
    <row r="37" s="79" customFormat="1" ht="20" customHeight="1" spans="1:4">
      <c r="A37" s="32">
        <v>1100257</v>
      </c>
      <c r="B37" s="98" t="s">
        <v>138</v>
      </c>
      <c r="C37" s="48"/>
      <c r="D37" s="331"/>
    </row>
    <row r="38" s="79" customFormat="1" ht="18" customHeight="1" spans="1:4">
      <c r="A38" s="32">
        <v>1100258</v>
      </c>
      <c r="B38" s="98" t="s">
        <v>139</v>
      </c>
      <c r="C38" s="48">
        <v>125</v>
      </c>
      <c r="D38" s="331"/>
    </row>
    <row r="39" s="79" customFormat="1" ht="18" customHeight="1" spans="1:4">
      <c r="A39" s="32">
        <v>1100259</v>
      </c>
      <c r="B39" s="98" t="s">
        <v>140</v>
      </c>
      <c r="C39" s="48">
        <v>656</v>
      </c>
      <c r="D39" s="331"/>
    </row>
    <row r="40" s="79" customFormat="1" ht="24" customHeight="1" spans="1:4">
      <c r="A40" s="32">
        <v>1100260</v>
      </c>
      <c r="B40" s="98" t="s">
        <v>141</v>
      </c>
      <c r="C40" s="48"/>
      <c r="D40" s="331"/>
    </row>
    <row r="41" s="79" customFormat="1" ht="18" customHeight="1" spans="1:4">
      <c r="A41" s="32">
        <v>1100269</v>
      </c>
      <c r="B41" s="98" t="s">
        <v>142</v>
      </c>
      <c r="C41" s="48"/>
      <c r="D41" s="331"/>
    </row>
    <row r="42" s="79" customFormat="1" ht="18" customHeight="1" spans="1:4">
      <c r="A42" s="32">
        <v>1100296</v>
      </c>
      <c r="B42" s="98" t="s">
        <v>143</v>
      </c>
      <c r="C42" s="48">
        <v>9181</v>
      </c>
      <c r="D42" s="331"/>
    </row>
    <row r="43" s="79" customFormat="1" ht="18" customHeight="1" spans="1:4">
      <c r="A43" s="32">
        <v>1100297</v>
      </c>
      <c r="B43" s="98" t="s">
        <v>144</v>
      </c>
      <c r="C43" s="48">
        <v>520</v>
      </c>
      <c r="D43" s="331"/>
    </row>
    <row r="44" s="79" customFormat="1" ht="18" customHeight="1" spans="1:4">
      <c r="A44" s="32">
        <v>1100299</v>
      </c>
      <c r="B44" s="98" t="s">
        <v>991</v>
      </c>
      <c r="C44" s="48"/>
      <c r="D44" s="331"/>
    </row>
    <row r="45" s="79" customFormat="1" ht="18" customHeight="1" spans="1:4">
      <c r="A45" s="32">
        <v>11003</v>
      </c>
      <c r="B45" s="98" t="s">
        <v>35</v>
      </c>
      <c r="C45" s="48">
        <f>SUM(XFD46:XFD66)</f>
        <v>0</v>
      </c>
      <c r="D45" s="331"/>
    </row>
    <row r="46" s="79" customFormat="1" ht="18" customHeight="1" spans="1:4">
      <c r="A46" s="32">
        <v>1100301</v>
      </c>
      <c r="B46" s="98" t="s">
        <v>146</v>
      </c>
      <c r="C46" s="48">
        <v>8</v>
      </c>
      <c r="D46" s="331"/>
    </row>
    <row r="47" s="79" customFormat="1" ht="18" customHeight="1" spans="1:4">
      <c r="A47" s="32">
        <v>1100302</v>
      </c>
      <c r="B47" s="98" t="s">
        <v>147</v>
      </c>
      <c r="C47" s="48"/>
      <c r="D47" s="331"/>
    </row>
    <row r="48" s="79" customFormat="1" ht="18" customHeight="1" spans="1:4">
      <c r="A48" s="32">
        <v>1100303</v>
      </c>
      <c r="B48" s="98" t="s">
        <v>148</v>
      </c>
      <c r="C48" s="48">
        <v>286</v>
      </c>
      <c r="D48" s="331"/>
    </row>
    <row r="49" s="79" customFormat="1" ht="18" customHeight="1" spans="1:4">
      <c r="A49" s="32">
        <v>1100304</v>
      </c>
      <c r="B49" s="98" t="s">
        <v>149</v>
      </c>
      <c r="C49" s="48"/>
      <c r="D49" s="331"/>
    </row>
    <row r="50" s="79" customFormat="1" ht="18" customHeight="1" spans="1:4">
      <c r="A50" s="32">
        <v>1100305</v>
      </c>
      <c r="B50" s="98" t="s">
        <v>150</v>
      </c>
      <c r="C50" s="48"/>
      <c r="D50" s="331"/>
    </row>
    <row r="51" s="79" customFormat="1" ht="18" customHeight="1" spans="1:4">
      <c r="A51" s="32">
        <v>1100306</v>
      </c>
      <c r="B51" s="98" t="s">
        <v>151</v>
      </c>
      <c r="C51" s="48"/>
      <c r="D51" s="331"/>
    </row>
    <row r="52" s="79" customFormat="1" ht="18" customHeight="1" spans="1:4">
      <c r="A52" s="32">
        <v>1100307</v>
      </c>
      <c r="B52" s="98" t="s">
        <v>152</v>
      </c>
      <c r="C52" s="48"/>
      <c r="D52" s="331"/>
    </row>
    <row r="53" s="79" customFormat="1" ht="18" customHeight="1" spans="1:4">
      <c r="A53" s="32">
        <v>1100308</v>
      </c>
      <c r="B53" s="98" t="s">
        <v>153</v>
      </c>
      <c r="C53" s="48">
        <v>63</v>
      </c>
      <c r="D53" s="331"/>
    </row>
    <row r="54" s="79" customFormat="1" ht="18" customHeight="1" spans="1:4">
      <c r="A54" s="32">
        <v>1100310</v>
      </c>
      <c r="B54" s="98" t="s">
        <v>154</v>
      </c>
      <c r="C54" s="48"/>
      <c r="D54" s="331"/>
    </row>
    <row r="55" s="79" customFormat="1" ht="18" customHeight="1" spans="1:4">
      <c r="A55" s="32">
        <v>1100311</v>
      </c>
      <c r="B55" s="98" t="s">
        <v>155</v>
      </c>
      <c r="C55" s="48"/>
      <c r="D55" s="331"/>
    </row>
    <row r="56" s="79" customFormat="1" ht="18" customHeight="1" spans="1:4">
      <c r="A56" s="32">
        <v>1100312</v>
      </c>
      <c r="B56" s="98" t="s">
        <v>156</v>
      </c>
      <c r="C56" s="48"/>
      <c r="D56" s="331"/>
    </row>
    <row r="57" s="79" customFormat="1" ht="18" customHeight="1" spans="1:4">
      <c r="A57" s="32">
        <v>1100313</v>
      </c>
      <c r="B57" s="98" t="s">
        <v>157</v>
      </c>
      <c r="C57" s="48">
        <v>298</v>
      </c>
      <c r="D57" s="331"/>
    </row>
    <row r="58" s="79" customFormat="1" ht="18" customHeight="1" spans="1:4">
      <c r="A58" s="32">
        <v>1100314</v>
      </c>
      <c r="B58" s="98" t="s">
        <v>158</v>
      </c>
      <c r="C58" s="48"/>
      <c r="D58" s="331"/>
    </row>
    <row r="59" s="79" customFormat="1" ht="18" customHeight="1" spans="1:4">
      <c r="A59" s="32">
        <v>1100315</v>
      </c>
      <c r="B59" s="98" t="s">
        <v>159</v>
      </c>
      <c r="C59" s="48"/>
      <c r="D59" s="331"/>
    </row>
    <row r="60" s="79" customFormat="1" ht="18" customHeight="1" spans="1:4">
      <c r="A60" s="32">
        <v>1100316</v>
      </c>
      <c r="B60" s="98" t="s">
        <v>160</v>
      </c>
      <c r="C60" s="48">
        <v>1657</v>
      </c>
      <c r="D60" s="331"/>
    </row>
    <row r="61" s="79" customFormat="1" ht="18" customHeight="1" spans="1:4">
      <c r="A61" s="32">
        <v>1100317</v>
      </c>
      <c r="B61" s="98" t="s">
        <v>161</v>
      </c>
      <c r="C61" s="48"/>
      <c r="D61" s="331"/>
    </row>
    <row r="62" s="79" customFormat="1" ht="18" customHeight="1" spans="1:4">
      <c r="A62" s="32">
        <v>1100320</v>
      </c>
      <c r="B62" s="98" t="s">
        <v>162</v>
      </c>
      <c r="C62" s="48"/>
      <c r="D62" s="331"/>
    </row>
    <row r="63" s="79" customFormat="1" ht="18" customHeight="1" spans="1:4">
      <c r="A63" s="32">
        <v>1100321</v>
      </c>
      <c r="B63" s="98" t="s">
        <v>163</v>
      </c>
      <c r="C63" s="48"/>
      <c r="D63" s="331"/>
    </row>
    <row r="64" s="79" customFormat="1" ht="18" customHeight="1" spans="1:4">
      <c r="A64" s="32">
        <v>1100322</v>
      </c>
      <c r="B64" s="98" t="s">
        <v>164</v>
      </c>
      <c r="C64" s="48"/>
      <c r="D64" s="331"/>
    </row>
    <row r="65" s="79" customFormat="1" ht="18" customHeight="1" spans="1:4">
      <c r="A65" s="32">
        <v>1100324</v>
      </c>
      <c r="B65" s="32" t="s">
        <v>992</v>
      </c>
      <c r="C65" s="48">
        <v>4</v>
      </c>
      <c r="D65" s="331"/>
    </row>
    <row r="66" s="79" customFormat="1" ht="18" customHeight="1" spans="1:4">
      <c r="A66" s="32">
        <v>1100399</v>
      </c>
      <c r="B66" s="98" t="s">
        <v>166</v>
      </c>
      <c r="C66" s="48"/>
      <c r="D66" s="331"/>
    </row>
  </sheetData>
  <mergeCells count="2">
    <mergeCell ref="A2:D2"/>
    <mergeCell ref="C3:D3"/>
  </mergeCells>
  <pageMargins left="0.75" right="0.75" top="1" bottom="1" header="0.5" footer="0.5"/>
  <pageSetup paperSize="9" orientation="portrait"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Q61"/>
  <sheetViews>
    <sheetView showZeros="0" view="pageBreakPreview" zoomScaleNormal="100" workbookViewId="0">
      <selection activeCell="C53" sqref="C53"/>
    </sheetView>
  </sheetViews>
  <sheetFormatPr defaultColWidth="5.5" defaultRowHeight="15" customHeight="1"/>
  <cols>
    <col min="1" max="1" width="24.125" style="79" customWidth="1"/>
    <col min="2" max="2" width="7.875" style="111" customWidth="1"/>
    <col min="3" max="3" width="8.5" style="111" customWidth="1"/>
    <col min="4" max="4" width="11" style="111" customWidth="1"/>
    <col min="5" max="5" width="11.5" style="111" customWidth="1"/>
    <col min="6" max="6" width="10.625" style="79" customWidth="1"/>
    <col min="7" max="7" width="10" style="79" customWidth="1"/>
    <col min="8" max="8" width="10.625" style="79" customWidth="1"/>
    <col min="9" max="9" width="7.375" style="79" customWidth="1"/>
    <col min="10" max="10" width="8.25833333333333" style="79" hidden="1" customWidth="1"/>
    <col min="11" max="11" width="11.375" style="79" customWidth="1"/>
    <col min="12" max="13" width="11.25" style="79" customWidth="1"/>
    <col min="14" max="14" width="7.375" style="79" hidden="1" customWidth="1"/>
    <col min="15" max="15" width="6.84166666666667" style="79" hidden="1" customWidth="1"/>
    <col min="16" max="16" width="7.5" style="79" customWidth="1"/>
    <col min="17" max="17" width="8.875" style="79" customWidth="1"/>
    <col min="18" max="209" width="5.5" style="79" customWidth="1"/>
    <col min="210" max="240" width="9" style="79" customWidth="1"/>
    <col min="241" max="257" width="5.5" style="79" customWidth="1"/>
  </cols>
  <sheetData>
    <row r="1" s="93" customFormat="1" ht="24" customHeight="1" spans="1:5">
      <c r="A1" s="80" t="s">
        <v>1027</v>
      </c>
      <c r="B1" s="311"/>
      <c r="C1" s="311"/>
      <c r="D1" s="311"/>
      <c r="E1" s="311"/>
    </row>
    <row r="2" s="309" customFormat="1" ht="26.25" spans="1:17">
      <c r="A2" s="312" t="s">
        <v>1028</v>
      </c>
      <c r="B2" s="312"/>
      <c r="C2" s="312"/>
      <c r="D2" s="312"/>
      <c r="E2" s="312"/>
      <c r="F2" s="312"/>
      <c r="G2" s="312"/>
      <c r="H2" s="312"/>
      <c r="I2" s="312"/>
      <c r="J2" s="312"/>
      <c r="K2" s="312"/>
      <c r="L2" s="312"/>
      <c r="M2" s="312"/>
      <c r="N2" s="312"/>
      <c r="O2" s="312"/>
      <c r="P2" s="312"/>
      <c r="Q2" s="312"/>
    </row>
    <row r="3" s="79" customFormat="1" customHeight="1" spans="1:17">
      <c r="A3" s="313"/>
      <c r="B3" s="314"/>
      <c r="C3" s="314"/>
      <c r="D3" s="314"/>
      <c r="E3" s="314"/>
      <c r="F3" s="314"/>
      <c r="G3" s="314"/>
      <c r="H3" s="314"/>
      <c r="I3" s="314"/>
      <c r="J3" s="314"/>
      <c r="K3" s="314"/>
      <c r="L3" s="314"/>
      <c r="M3" s="322"/>
      <c r="N3" s="322"/>
      <c r="P3" s="323" t="s">
        <v>2</v>
      </c>
      <c r="Q3" s="324"/>
    </row>
    <row r="4" s="79" customFormat="1" ht="40.5" spans="1:17">
      <c r="A4" s="315" t="s">
        <v>1029</v>
      </c>
      <c r="B4" s="315" t="s">
        <v>1030</v>
      </c>
      <c r="C4" s="316" t="s">
        <v>1031</v>
      </c>
      <c r="D4" s="316" t="s">
        <v>1032</v>
      </c>
      <c r="E4" s="316" t="s">
        <v>1033</v>
      </c>
      <c r="F4" s="316" t="s">
        <v>1034</v>
      </c>
      <c r="G4" s="316" t="s">
        <v>1035</v>
      </c>
      <c r="H4" s="316" t="s">
        <v>1036</v>
      </c>
      <c r="I4" s="316" t="s">
        <v>1037</v>
      </c>
      <c r="J4" s="316" t="s">
        <v>1038</v>
      </c>
      <c r="K4" s="316" t="s">
        <v>1039</v>
      </c>
      <c r="L4" s="316" t="s">
        <v>1040</v>
      </c>
      <c r="M4" s="316" t="s">
        <v>1041</v>
      </c>
      <c r="N4" s="316" t="s">
        <v>76</v>
      </c>
      <c r="O4" s="316" t="s">
        <v>1042</v>
      </c>
      <c r="P4" s="316" t="s">
        <v>1043</v>
      </c>
      <c r="Q4" s="316" t="s">
        <v>1044</v>
      </c>
    </row>
    <row r="5" s="310" customFormat="1" ht="17" customHeight="1" spans="1:17">
      <c r="A5" s="317" t="s">
        <v>1045</v>
      </c>
      <c r="B5" s="318">
        <f>SUM(XFD6:XFD29)</f>
        <v>0</v>
      </c>
      <c r="C5" s="318" t="e">
        <f>SUM(#REF!)</f>
        <v>#REF!</v>
      </c>
      <c r="D5" s="318" t="e">
        <f>SUM(#REF!)</f>
        <v>#REF!</v>
      </c>
      <c r="E5" s="318" t="e">
        <f>SUM(#REF!)</f>
        <v>#REF!</v>
      </c>
      <c r="F5" s="318" t="e">
        <f>SUM(#REF!)</f>
        <v>#REF!</v>
      </c>
      <c r="G5" s="318" t="e">
        <f>SUM(#REF!)</f>
        <v>#REF!</v>
      </c>
      <c r="H5" s="318" t="e">
        <f>SUM(#REF!)</f>
        <v>#REF!</v>
      </c>
      <c r="I5" s="318" t="e">
        <f>SUM(#REF!)</f>
        <v>#REF!</v>
      </c>
      <c r="J5" s="318" t="e">
        <f>SUM(#REF!)</f>
        <v>#REF!</v>
      </c>
      <c r="K5" s="318" t="e">
        <f>SUM(#REF!)</f>
        <v>#REF!</v>
      </c>
      <c r="L5" s="318" t="e">
        <f>SUM(#REF!)</f>
        <v>#REF!</v>
      </c>
      <c r="M5" s="318" t="e">
        <f>SUM(#REF!)</f>
        <v>#REF!</v>
      </c>
      <c r="N5" s="318" t="e">
        <f>SUM(#REF!)</f>
        <v>#REF!</v>
      </c>
      <c r="O5" s="318" t="e">
        <f>SUM(#REF!)</f>
        <v>#REF!</v>
      </c>
      <c r="P5" s="318" t="e">
        <f>SUM(#REF!)</f>
        <v>#REF!</v>
      </c>
      <c r="Q5" s="318" t="e">
        <f>SUM(#REF!)</f>
        <v>#REF!</v>
      </c>
    </row>
    <row r="6" s="79" customFormat="1" ht="17" customHeight="1" spans="1:17">
      <c r="A6" s="319" t="s">
        <v>1046</v>
      </c>
      <c r="B6" s="318">
        <v>41165.60221</v>
      </c>
      <c r="C6" s="320">
        <v>18233.48691</v>
      </c>
      <c r="D6" s="320">
        <v>14601.1478</v>
      </c>
      <c r="E6" s="320">
        <v>4898.0148</v>
      </c>
      <c r="F6" s="320">
        <v>57</v>
      </c>
      <c r="G6" s="320">
        <v>3053.3857</v>
      </c>
      <c r="H6" s="320">
        <v>220.067</v>
      </c>
      <c r="I6" s="320"/>
      <c r="J6" s="320"/>
      <c r="K6" s="320">
        <v>50.5</v>
      </c>
      <c r="L6" s="320"/>
      <c r="M6" s="320"/>
      <c r="N6" s="320"/>
      <c r="O6" s="320"/>
      <c r="P6" s="320"/>
      <c r="Q6" s="320">
        <v>52</v>
      </c>
    </row>
    <row r="7" s="79" customFormat="1" ht="17" customHeight="1" spans="1:17">
      <c r="A7" s="319" t="s">
        <v>1047</v>
      </c>
      <c r="B7" s="318">
        <v>761</v>
      </c>
      <c r="C7" s="320"/>
      <c r="D7" s="320"/>
      <c r="E7" s="320"/>
      <c r="F7" s="320"/>
      <c r="G7" s="320"/>
      <c r="H7" s="320"/>
      <c r="I7" s="320">
        <v>761</v>
      </c>
      <c r="J7" s="320"/>
      <c r="K7" s="320"/>
      <c r="L7" s="320"/>
      <c r="M7" s="320"/>
      <c r="N7" s="320"/>
      <c r="O7" s="320"/>
      <c r="P7" s="320"/>
      <c r="Q7" s="320"/>
    </row>
    <row r="8" s="79" customFormat="1" ht="17" customHeight="1" spans="1:17">
      <c r="A8" s="319" t="s">
        <v>1048</v>
      </c>
      <c r="B8" s="318">
        <v>43951.018</v>
      </c>
      <c r="C8" s="320">
        <v>16297.1992</v>
      </c>
      <c r="D8" s="320">
        <v>11728.618</v>
      </c>
      <c r="E8" s="320">
        <v>8887.87</v>
      </c>
      <c r="F8" s="320">
        <v>3414</v>
      </c>
      <c r="G8" s="320">
        <v>25.3308</v>
      </c>
      <c r="H8" s="320">
        <v>2875</v>
      </c>
      <c r="I8" s="320"/>
      <c r="J8" s="320"/>
      <c r="K8" s="320">
        <v>486</v>
      </c>
      <c r="L8" s="320"/>
      <c r="M8" s="320"/>
      <c r="N8" s="320"/>
      <c r="O8" s="320"/>
      <c r="P8" s="320"/>
      <c r="Q8" s="320">
        <v>237</v>
      </c>
    </row>
    <row r="9" s="79" customFormat="1" ht="17" customHeight="1" spans="1:17">
      <c r="A9" s="319" t="s">
        <v>1049</v>
      </c>
      <c r="B9" s="318">
        <v>32719.70418</v>
      </c>
      <c r="C9" s="320">
        <v>1292.5455</v>
      </c>
      <c r="D9" s="320">
        <v>1362.02</v>
      </c>
      <c r="E9" s="320">
        <v>96.168</v>
      </c>
      <c r="F9" s="320"/>
      <c r="G9" s="320">
        <v>24842.24908</v>
      </c>
      <c r="H9" s="320">
        <v>316.5</v>
      </c>
      <c r="I9" s="320"/>
      <c r="J9" s="320"/>
      <c r="K9" s="320">
        <v>4708.2216</v>
      </c>
      <c r="L9" s="320"/>
      <c r="M9" s="320"/>
      <c r="N9" s="320"/>
      <c r="O9" s="320"/>
      <c r="P9" s="320"/>
      <c r="Q9" s="320">
        <v>102</v>
      </c>
    </row>
    <row r="10" s="79" customFormat="1" ht="17" customHeight="1" spans="1:17">
      <c r="A10" s="319" t="s">
        <v>1050</v>
      </c>
      <c r="B10" s="318">
        <v>5828.9553</v>
      </c>
      <c r="C10" s="320">
        <v>352.8253</v>
      </c>
      <c r="D10" s="320">
        <v>1441.884</v>
      </c>
      <c r="E10" s="320">
        <v>10</v>
      </c>
      <c r="F10" s="320"/>
      <c r="G10" s="320">
        <v>24.246</v>
      </c>
      <c r="H10" s="320"/>
      <c r="I10" s="320">
        <v>4000</v>
      </c>
      <c r="J10" s="320"/>
      <c r="K10" s="320"/>
      <c r="L10" s="320"/>
      <c r="M10" s="320"/>
      <c r="N10" s="320"/>
      <c r="O10" s="320"/>
      <c r="P10" s="320"/>
      <c r="Q10" s="320"/>
    </row>
    <row r="11" s="79" customFormat="1" ht="17" customHeight="1" spans="1:17">
      <c r="A11" s="319" t="s">
        <v>1051</v>
      </c>
      <c r="B11" s="318">
        <v>7258.942042</v>
      </c>
      <c r="C11" s="320">
        <v>390.6779</v>
      </c>
      <c r="D11" s="320">
        <v>1611.976</v>
      </c>
      <c r="E11" s="320">
        <v>63</v>
      </c>
      <c r="F11" s="320"/>
      <c r="G11" s="320">
        <v>3778.488142</v>
      </c>
      <c r="H11" s="320">
        <v>852.8</v>
      </c>
      <c r="I11" s="320">
        <v>562</v>
      </c>
      <c r="J11" s="320"/>
      <c r="K11" s="320"/>
      <c r="L11" s="320"/>
      <c r="M11" s="320"/>
      <c r="N11" s="320"/>
      <c r="O11" s="320"/>
      <c r="P11" s="320"/>
      <c r="Q11" s="320"/>
    </row>
    <row r="12" s="79" customFormat="1" ht="17" customHeight="1" spans="1:17">
      <c r="A12" s="319" t="s">
        <v>1052</v>
      </c>
      <c r="B12" s="318">
        <v>36483.364188</v>
      </c>
      <c r="C12" s="320">
        <v>7203.080565</v>
      </c>
      <c r="D12" s="320">
        <v>3949.204</v>
      </c>
      <c r="E12" s="320">
        <v>44.956</v>
      </c>
      <c r="F12" s="320"/>
      <c r="G12" s="320">
        <v>11541.315433</v>
      </c>
      <c r="H12" s="320">
        <v>276.9834</v>
      </c>
      <c r="I12" s="320">
        <v>200</v>
      </c>
      <c r="J12" s="320"/>
      <c r="K12" s="320">
        <v>11229.82479</v>
      </c>
      <c r="L12" s="320">
        <v>2038</v>
      </c>
      <c r="M12" s="320"/>
      <c r="N12" s="320"/>
      <c r="O12" s="320"/>
      <c r="P12" s="320"/>
      <c r="Q12" s="320"/>
    </row>
    <row r="13" s="79" customFormat="1" ht="17" customHeight="1" spans="1:17">
      <c r="A13" s="319" t="s">
        <v>1053</v>
      </c>
      <c r="B13" s="318">
        <v>95787.080266</v>
      </c>
      <c r="C13" s="320">
        <v>4127.763121</v>
      </c>
      <c r="D13" s="320">
        <v>4834.366</v>
      </c>
      <c r="E13" s="320">
        <v>33.25</v>
      </c>
      <c r="F13" s="320"/>
      <c r="G13" s="320">
        <v>4501.495199</v>
      </c>
      <c r="H13" s="320">
        <v>2518.455946</v>
      </c>
      <c r="I13" s="320"/>
      <c r="J13" s="320"/>
      <c r="K13" s="320">
        <v>736.75</v>
      </c>
      <c r="L13" s="320">
        <v>79035</v>
      </c>
      <c r="M13" s="320"/>
      <c r="N13" s="320"/>
      <c r="O13" s="320"/>
      <c r="P13" s="320"/>
      <c r="Q13" s="320"/>
    </row>
    <row r="14" s="79" customFormat="1" ht="17" customHeight="1" spans="1:17">
      <c r="A14" s="319" t="s">
        <v>1054</v>
      </c>
      <c r="B14" s="318">
        <v>18039.862388</v>
      </c>
      <c r="C14" s="320">
        <v>916.55993</v>
      </c>
      <c r="D14" s="320">
        <v>5015.91387</v>
      </c>
      <c r="E14" s="320">
        <v>0.4</v>
      </c>
      <c r="F14" s="320"/>
      <c r="G14" s="320">
        <v>264.988588</v>
      </c>
      <c r="H14" s="320">
        <v>200</v>
      </c>
      <c r="I14" s="320">
        <v>11642</v>
      </c>
      <c r="J14" s="320"/>
      <c r="K14" s="320"/>
      <c r="L14" s="320"/>
      <c r="M14" s="320"/>
      <c r="N14" s="320"/>
      <c r="O14" s="320"/>
      <c r="P14" s="320"/>
      <c r="Q14" s="320"/>
    </row>
    <row r="15" s="79" customFormat="1" ht="17" customHeight="1" spans="1:17">
      <c r="A15" s="319" t="s">
        <v>1055</v>
      </c>
      <c r="B15" s="318">
        <v>15739.999797</v>
      </c>
      <c r="C15" s="320">
        <v>1364.4361</v>
      </c>
      <c r="D15" s="320">
        <v>2672.755984</v>
      </c>
      <c r="E15" s="320">
        <v>15.500016</v>
      </c>
      <c r="F15" s="320"/>
      <c r="G15" s="320">
        <v>7758.085383</v>
      </c>
      <c r="H15" s="320">
        <v>650.105845</v>
      </c>
      <c r="I15" s="320">
        <v>2785</v>
      </c>
      <c r="J15" s="320"/>
      <c r="K15" s="320">
        <v>494.116469</v>
      </c>
      <c r="L15" s="320"/>
      <c r="M15" s="320"/>
      <c r="N15" s="320"/>
      <c r="O15" s="320"/>
      <c r="P15" s="320"/>
      <c r="Q15" s="320"/>
    </row>
    <row r="16" s="79" customFormat="1" ht="17" customHeight="1" spans="1:17">
      <c r="A16" s="319" t="s">
        <v>1056</v>
      </c>
      <c r="B16" s="318">
        <v>12626.873556</v>
      </c>
      <c r="C16" s="320">
        <v>1615.8267</v>
      </c>
      <c r="D16" s="320">
        <v>3561.514608</v>
      </c>
      <c r="E16" s="320">
        <v>4243.61</v>
      </c>
      <c r="F16" s="320"/>
      <c r="G16" s="320">
        <v>2174.7402</v>
      </c>
      <c r="H16" s="320">
        <v>475.61356</v>
      </c>
      <c r="I16" s="320">
        <v>100</v>
      </c>
      <c r="J16" s="320"/>
      <c r="K16" s="320">
        <v>100</v>
      </c>
      <c r="L16" s="320"/>
      <c r="M16" s="320"/>
      <c r="N16" s="320"/>
      <c r="O16" s="320"/>
      <c r="P16" s="320"/>
      <c r="Q16" s="320">
        <v>355.568488</v>
      </c>
    </row>
    <row r="17" s="79" customFormat="1" ht="17" customHeight="1" spans="1:17">
      <c r="A17" s="319" t="s">
        <v>1057</v>
      </c>
      <c r="B17" s="318">
        <v>12208.598261</v>
      </c>
      <c r="C17" s="320">
        <v>1286.4579</v>
      </c>
      <c r="D17" s="320">
        <v>3330.528884</v>
      </c>
      <c r="E17" s="320">
        <v>81</v>
      </c>
      <c r="F17" s="320">
        <v>5079</v>
      </c>
      <c r="G17" s="320">
        <v>2399.611477</v>
      </c>
      <c r="H17" s="320">
        <v>12</v>
      </c>
      <c r="I17" s="320">
        <v>7</v>
      </c>
      <c r="J17" s="320"/>
      <c r="K17" s="320">
        <v>13</v>
      </c>
      <c r="L17" s="320"/>
      <c r="M17" s="320"/>
      <c r="N17" s="320"/>
      <c r="O17" s="320"/>
      <c r="P17" s="320"/>
      <c r="Q17" s="320"/>
    </row>
    <row r="18" s="79" customFormat="1" ht="17" customHeight="1" spans="1:17">
      <c r="A18" s="319" t="s">
        <v>1058</v>
      </c>
      <c r="B18" s="318">
        <v>7693.6208</v>
      </c>
      <c r="C18" s="320">
        <v>660.6288</v>
      </c>
      <c r="D18" s="320">
        <v>172.992</v>
      </c>
      <c r="E18" s="320"/>
      <c r="F18" s="320"/>
      <c r="G18" s="320"/>
      <c r="H18" s="320"/>
      <c r="I18" s="320">
        <v>6860</v>
      </c>
      <c r="J18" s="320"/>
      <c r="K18" s="320"/>
      <c r="L18" s="320"/>
      <c r="M18" s="320"/>
      <c r="N18" s="320"/>
      <c r="O18" s="320"/>
      <c r="P18" s="320"/>
      <c r="Q18" s="320"/>
    </row>
    <row r="19" s="79" customFormat="1" ht="17" customHeight="1" spans="1:17">
      <c r="A19" s="319" t="s">
        <v>1059</v>
      </c>
      <c r="B19" s="318">
        <v>5695.384</v>
      </c>
      <c r="C19" s="320">
        <v>523.3032</v>
      </c>
      <c r="D19" s="320">
        <v>734.728</v>
      </c>
      <c r="E19" s="320">
        <v>10.4</v>
      </c>
      <c r="F19" s="320">
        <v>3</v>
      </c>
      <c r="G19" s="320">
        <v>48.2828</v>
      </c>
      <c r="H19" s="320"/>
      <c r="I19" s="320">
        <v>4375.67</v>
      </c>
      <c r="J19" s="320"/>
      <c r="K19" s="320"/>
      <c r="L19" s="320"/>
      <c r="M19" s="320"/>
      <c r="N19" s="320"/>
      <c r="O19" s="320"/>
      <c r="P19" s="320"/>
      <c r="Q19" s="320"/>
    </row>
    <row r="20" s="79" customFormat="1" ht="17" customHeight="1" spans="1:17">
      <c r="A20" s="319" t="s">
        <v>1060</v>
      </c>
      <c r="B20" s="318">
        <v>10</v>
      </c>
      <c r="C20" s="320"/>
      <c r="D20" s="320"/>
      <c r="E20" s="320"/>
      <c r="F20" s="320"/>
      <c r="G20" s="320"/>
      <c r="H20" s="320"/>
      <c r="I20" s="320"/>
      <c r="J20" s="320"/>
      <c r="K20" s="320">
        <v>10</v>
      </c>
      <c r="L20" s="320"/>
      <c r="M20" s="320"/>
      <c r="N20" s="320"/>
      <c r="O20" s="320"/>
      <c r="P20" s="320"/>
      <c r="Q20" s="320"/>
    </row>
    <row r="21" s="79" customFormat="1" ht="17" customHeight="1" spans="1:17">
      <c r="A21" s="319" t="s">
        <v>1061</v>
      </c>
      <c r="B21" s="318">
        <v>140</v>
      </c>
      <c r="C21" s="320"/>
      <c r="D21" s="320">
        <v>140</v>
      </c>
      <c r="E21" s="320"/>
      <c r="F21" s="320"/>
      <c r="G21" s="320"/>
      <c r="H21" s="320"/>
      <c r="I21" s="320"/>
      <c r="J21" s="320"/>
      <c r="K21" s="320"/>
      <c r="L21" s="320"/>
      <c r="M21" s="320"/>
      <c r="N21" s="320"/>
      <c r="O21" s="320"/>
      <c r="P21" s="320"/>
      <c r="Q21" s="320"/>
    </row>
    <row r="22" s="79" customFormat="1" ht="17" customHeight="1" spans="1:17">
      <c r="A22" s="319" t="s">
        <v>1062</v>
      </c>
      <c r="B22" s="318">
        <v>6315.2972</v>
      </c>
      <c r="C22" s="320">
        <v>565.16</v>
      </c>
      <c r="D22" s="320">
        <v>319.836</v>
      </c>
      <c r="E22" s="320">
        <v>4002</v>
      </c>
      <c r="F22" s="320"/>
      <c r="G22" s="320">
        <v>1428.3012</v>
      </c>
      <c r="H22" s="320"/>
      <c r="I22" s="320"/>
      <c r="J22" s="320"/>
      <c r="K22" s="320"/>
      <c r="L22" s="320"/>
      <c r="M22" s="320"/>
      <c r="N22" s="320"/>
      <c r="O22" s="320"/>
      <c r="P22" s="320"/>
      <c r="Q22" s="320"/>
    </row>
    <row r="23" s="79" customFormat="1" ht="17" customHeight="1" spans="1:17">
      <c r="A23" s="319" t="s">
        <v>1063</v>
      </c>
      <c r="B23" s="318">
        <v>16197.501749</v>
      </c>
      <c r="C23" s="320">
        <v>5845.566314</v>
      </c>
      <c r="D23" s="320">
        <v>2865.402833</v>
      </c>
      <c r="E23" s="320">
        <v>4125</v>
      </c>
      <c r="F23" s="320"/>
      <c r="G23" s="320">
        <v>3054.672602</v>
      </c>
      <c r="H23" s="320">
        <v>306.86</v>
      </c>
      <c r="I23" s="320"/>
      <c r="J23" s="320"/>
      <c r="K23" s="320"/>
      <c r="L23" s="320"/>
      <c r="M23" s="320"/>
      <c r="N23" s="320"/>
      <c r="O23" s="320"/>
      <c r="P23" s="320"/>
      <c r="Q23" s="320"/>
    </row>
    <row r="24" s="79" customFormat="1" ht="17" customHeight="1" spans="1:17">
      <c r="A24" s="319" t="s">
        <v>1064</v>
      </c>
      <c r="B24" s="318">
        <v>1442.4596</v>
      </c>
      <c r="C24" s="320"/>
      <c r="D24" s="320">
        <v>672</v>
      </c>
      <c r="E24" s="320"/>
      <c r="F24" s="320"/>
      <c r="G24" s="320">
        <v>25.9596</v>
      </c>
      <c r="H24" s="320"/>
      <c r="I24" s="320">
        <v>744.5</v>
      </c>
      <c r="J24" s="320"/>
      <c r="K24" s="320"/>
      <c r="L24" s="320"/>
      <c r="M24" s="320"/>
      <c r="N24" s="320"/>
      <c r="O24" s="320"/>
      <c r="P24" s="320"/>
      <c r="Q24" s="320"/>
    </row>
    <row r="25" s="79" customFormat="1" ht="17" customHeight="1" spans="1:17">
      <c r="A25" s="319" t="s">
        <v>1065</v>
      </c>
      <c r="B25" s="318">
        <v>3217.6345</v>
      </c>
      <c r="C25" s="320">
        <v>1645.7421</v>
      </c>
      <c r="D25" s="320">
        <v>1221.586</v>
      </c>
      <c r="E25" s="320">
        <v>37.7</v>
      </c>
      <c r="F25" s="320"/>
      <c r="G25" s="320">
        <v>142.6064</v>
      </c>
      <c r="H25" s="320"/>
      <c r="I25" s="320"/>
      <c r="J25" s="320"/>
      <c r="K25" s="320">
        <v>170</v>
      </c>
      <c r="L25" s="320"/>
      <c r="M25" s="320"/>
      <c r="N25" s="320"/>
      <c r="O25" s="320"/>
      <c r="P25" s="320"/>
      <c r="Q25" s="320"/>
    </row>
    <row r="26" s="79" customFormat="1" ht="17" customHeight="1" spans="1:17">
      <c r="A26" s="319" t="s">
        <v>1066</v>
      </c>
      <c r="B26" s="318">
        <v>3000</v>
      </c>
      <c r="C26" s="320"/>
      <c r="D26" s="320"/>
      <c r="E26" s="320"/>
      <c r="F26" s="320"/>
      <c r="G26" s="320"/>
      <c r="H26" s="320"/>
      <c r="I26" s="320"/>
      <c r="J26" s="320"/>
      <c r="K26" s="320"/>
      <c r="L26" s="320"/>
      <c r="M26" s="320"/>
      <c r="N26" s="320"/>
      <c r="O26" s="320"/>
      <c r="P26" s="320">
        <v>3000</v>
      </c>
      <c r="Q26" s="320"/>
    </row>
    <row r="27" s="79" customFormat="1" ht="17" customHeight="1" spans="1:17">
      <c r="A27" s="319" t="s">
        <v>1044</v>
      </c>
      <c r="B27" s="318">
        <v>21150.2331</v>
      </c>
      <c r="C27" s="320">
        <v>14366</v>
      </c>
      <c r="D27" s="320">
        <v>750</v>
      </c>
      <c r="E27" s="320">
        <v>140</v>
      </c>
      <c r="F27" s="320"/>
      <c r="G27" s="320"/>
      <c r="H27" s="320"/>
      <c r="I27" s="320"/>
      <c r="J27" s="320"/>
      <c r="K27" s="320"/>
      <c r="L27" s="320"/>
      <c r="M27" s="320"/>
      <c r="N27" s="320"/>
      <c r="O27" s="320"/>
      <c r="P27" s="320">
        <v>5332</v>
      </c>
      <c r="Q27" s="320">
        <v>562.35</v>
      </c>
    </row>
    <row r="28" s="79" customFormat="1" ht="17" customHeight="1" spans="1:17">
      <c r="A28" s="319" t="s">
        <v>1067</v>
      </c>
      <c r="B28" s="318">
        <v>6682</v>
      </c>
      <c r="C28" s="320"/>
      <c r="D28" s="320"/>
      <c r="E28" s="320"/>
      <c r="F28" s="320"/>
      <c r="G28" s="320"/>
      <c r="H28" s="320"/>
      <c r="I28" s="320"/>
      <c r="J28" s="320"/>
      <c r="K28" s="320"/>
      <c r="L28" s="320"/>
      <c r="M28" s="320">
        <v>6682</v>
      </c>
      <c r="N28" s="320"/>
      <c r="O28" s="320"/>
      <c r="P28" s="320"/>
      <c r="Q28" s="320"/>
    </row>
    <row r="29" s="79" customFormat="1" ht="17" customHeight="1" spans="1:17">
      <c r="A29" s="319" t="s">
        <v>1068</v>
      </c>
      <c r="B29" s="318">
        <v>50</v>
      </c>
      <c r="C29" s="320"/>
      <c r="D29" s="320"/>
      <c r="E29" s="320"/>
      <c r="F29" s="320"/>
      <c r="G29" s="320"/>
      <c r="H29" s="320"/>
      <c r="I29" s="320"/>
      <c r="J29" s="320"/>
      <c r="K29" s="320"/>
      <c r="L29" s="320"/>
      <c r="M29" s="320">
        <v>50</v>
      </c>
      <c r="N29" s="320"/>
      <c r="O29" s="320"/>
      <c r="P29" s="320"/>
      <c r="Q29" s="320"/>
    </row>
    <row r="30" s="289" customFormat="1" ht="12.75" spans="2:5">
      <c r="B30" s="321"/>
      <c r="C30" s="321"/>
      <c r="D30" s="321"/>
      <c r="E30" s="321"/>
    </row>
    <row r="31" s="289" customFormat="1" ht="12.75" spans="2:5">
      <c r="B31" s="321"/>
      <c r="C31" s="321"/>
      <c r="D31" s="321"/>
      <c r="E31" s="321"/>
    </row>
    <row r="32" s="289" customFormat="1" ht="12.75" spans="2:5">
      <c r="B32" s="321"/>
      <c r="C32" s="321"/>
      <c r="D32" s="321"/>
      <c r="E32" s="321"/>
    </row>
    <row r="33" s="289" customFormat="1" ht="12.75" spans="2:5">
      <c r="B33" s="321"/>
      <c r="C33" s="321"/>
      <c r="D33" s="321"/>
      <c r="E33" s="321"/>
    </row>
    <row r="34" s="289" customFormat="1" ht="12.75" spans="2:5">
      <c r="B34" s="321"/>
      <c r="C34" s="321"/>
      <c r="D34" s="321"/>
      <c r="E34" s="321"/>
    </row>
    <row r="35" s="289" customFormat="1" ht="12.75" spans="2:5">
      <c r="B35" s="321"/>
      <c r="C35" s="321"/>
      <c r="D35" s="321"/>
      <c r="E35" s="321"/>
    </row>
    <row r="36" s="289" customFormat="1" ht="12.75" spans="2:5">
      <c r="B36" s="321"/>
      <c r="C36" s="321"/>
      <c r="D36" s="321"/>
      <c r="E36" s="321"/>
    </row>
    <row r="37" s="289" customFormat="1" ht="12.75" spans="2:5">
      <c r="B37" s="321"/>
      <c r="C37" s="321"/>
      <c r="D37" s="321"/>
      <c r="E37" s="321"/>
    </row>
    <row r="38" s="289" customFormat="1" ht="12.75" spans="2:5">
      <c r="B38" s="321"/>
      <c r="C38" s="321"/>
      <c r="D38" s="321"/>
      <c r="E38" s="321"/>
    </row>
    <row r="39" s="289" customFormat="1" ht="12.75" spans="2:5">
      <c r="B39" s="321"/>
      <c r="C39" s="321"/>
      <c r="D39" s="321"/>
      <c r="E39" s="321"/>
    </row>
    <row r="40" s="289" customFormat="1" ht="12.75" spans="2:5">
      <c r="B40" s="321"/>
      <c r="C40" s="321"/>
      <c r="D40" s="321"/>
      <c r="E40" s="321"/>
    </row>
    <row r="41" s="289" customFormat="1" ht="12.75" spans="2:5">
      <c r="B41" s="321"/>
      <c r="C41" s="321"/>
      <c r="D41" s="321"/>
      <c r="E41" s="321"/>
    </row>
    <row r="42" s="289" customFormat="1" ht="12.75" spans="2:5">
      <c r="B42" s="321"/>
      <c r="C42" s="321"/>
      <c r="D42" s="321"/>
      <c r="E42" s="321"/>
    </row>
    <row r="43" s="289" customFormat="1" ht="12.75" spans="2:5">
      <c r="B43" s="321"/>
      <c r="C43" s="321"/>
      <c r="D43" s="321"/>
      <c r="E43" s="321"/>
    </row>
    <row r="44" s="289" customFormat="1" ht="12.75" spans="2:5">
      <c r="B44" s="321"/>
      <c r="C44" s="321"/>
      <c r="D44" s="321"/>
      <c r="E44" s="321"/>
    </row>
    <row r="45" s="289" customFormat="1" ht="12.75" spans="2:5">
      <c r="B45" s="321"/>
      <c r="C45" s="321"/>
      <c r="D45" s="321"/>
      <c r="E45" s="321"/>
    </row>
    <row r="46" s="289" customFormat="1" ht="12.75" spans="2:5">
      <c r="B46" s="321"/>
      <c r="C46" s="321"/>
      <c r="D46" s="321"/>
      <c r="E46" s="321"/>
    </row>
    <row r="47" s="289" customFormat="1" ht="12.75" spans="2:5">
      <c r="B47" s="321"/>
      <c r="C47" s="321"/>
      <c r="D47" s="321"/>
      <c r="E47" s="321"/>
    </row>
    <row r="48" s="289" customFormat="1" ht="12.75" spans="2:5">
      <c r="B48" s="321"/>
      <c r="C48" s="321"/>
      <c r="D48" s="321"/>
      <c r="E48" s="321"/>
    </row>
    <row r="49" s="289" customFormat="1" ht="12.75" spans="2:5">
      <c r="B49" s="321"/>
      <c r="C49" s="321"/>
      <c r="D49" s="321"/>
      <c r="E49" s="321"/>
    </row>
    <row r="50" s="289" customFormat="1" ht="12.75" spans="2:5">
      <c r="B50" s="321"/>
      <c r="C50" s="321"/>
      <c r="D50" s="321"/>
      <c r="E50" s="321"/>
    </row>
    <row r="51" s="289" customFormat="1" ht="12.75" spans="2:5">
      <c r="B51" s="321"/>
      <c r="C51" s="321"/>
      <c r="D51" s="321"/>
      <c r="E51" s="321"/>
    </row>
    <row r="52" s="289" customFormat="1" ht="12.75" spans="2:5">
      <c r="B52" s="321"/>
      <c r="C52" s="321"/>
      <c r="D52" s="321"/>
      <c r="E52" s="321"/>
    </row>
    <row r="53" s="289" customFormat="1" ht="12.75" spans="2:5">
      <c r="B53" s="321"/>
      <c r="C53" s="321"/>
      <c r="D53" s="321"/>
      <c r="E53" s="321"/>
    </row>
    <row r="54" s="289" customFormat="1" ht="12.75" spans="2:5">
      <c r="B54" s="321"/>
      <c r="C54" s="321"/>
      <c r="D54" s="321"/>
      <c r="E54" s="321"/>
    </row>
    <row r="55" s="289" customFormat="1" ht="12.75" spans="2:5">
      <c r="B55" s="321"/>
      <c r="C55" s="321"/>
      <c r="D55" s="321"/>
      <c r="E55" s="321"/>
    </row>
    <row r="56" s="289" customFormat="1" ht="12.75" spans="2:5">
      <c r="B56" s="321"/>
      <c r="C56" s="321"/>
      <c r="D56" s="321"/>
      <c r="E56" s="321"/>
    </row>
    <row r="57" s="289" customFormat="1" ht="12.75" spans="2:5">
      <c r="B57" s="321"/>
      <c r="C57" s="321"/>
      <c r="D57" s="321"/>
      <c r="E57" s="321"/>
    </row>
    <row r="58" s="289" customFormat="1" ht="12.75" spans="2:5">
      <c r="B58" s="321"/>
      <c r="C58" s="321"/>
      <c r="D58" s="321"/>
      <c r="E58" s="321"/>
    </row>
    <row r="59" s="289" customFormat="1" ht="12.75" spans="2:5">
      <c r="B59" s="321"/>
      <c r="C59" s="321"/>
      <c r="D59" s="321"/>
      <c r="E59" s="321"/>
    </row>
    <row r="60" s="289" customFormat="1" ht="12.75" spans="2:5">
      <c r="B60" s="321"/>
      <c r="C60" s="321"/>
      <c r="D60" s="321"/>
      <c r="E60" s="321"/>
    </row>
    <row r="61" s="289" customFormat="1" ht="12.75" spans="2:5">
      <c r="B61" s="321"/>
      <c r="C61" s="321"/>
      <c r="D61" s="321"/>
      <c r="E61" s="321"/>
    </row>
  </sheetData>
  <mergeCells count="3">
    <mergeCell ref="A2:Q2"/>
    <mergeCell ref="M3:N3"/>
    <mergeCell ref="P3:Q3"/>
  </mergeCells>
  <pageMargins left="0.393056" right="0.393056" top="0.590278" bottom="0.60625" header="0.5" footer="0.5"/>
  <pageSetup paperSize="9" scale="95" firstPageNumber="65" orientation="landscape" useFirstPageNumber="1" horizontalDpi="600" verticalDpi="600"/>
  <headerFooter>
    <oddFooter>&amp;C&amp;"Times New Roman"&amp;12— &amp;P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J53"/>
  <sheetViews>
    <sheetView topLeftCell="A5" workbookViewId="0">
      <selection activeCell="A43" sqref="$A43:$XFD43"/>
    </sheetView>
  </sheetViews>
  <sheetFormatPr defaultColWidth="9" defaultRowHeight="15" customHeight="1"/>
  <cols>
    <col min="1" max="1" width="14.125" style="79" customWidth="1"/>
    <col min="2" max="2" width="32.875" style="79" customWidth="1"/>
    <col min="3" max="3" width="13.875" style="111" customWidth="1"/>
    <col min="4" max="4" width="14.625" style="111" customWidth="1"/>
    <col min="5" max="5" width="11.75" style="111" customWidth="1"/>
    <col min="6" max="6" width="10.875" style="79" customWidth="1"/>
    <col min="7" max="7" width="13.75" style="79" customWidth="1"/>
    <col min="8" max="8" width="21.125" style="79" customWidth="1"/>
    <col min="9" max="9" width="25.625" style="79" customWidth="1"/>
    <col min="10" max="10" width="43.125" style="79" customWidth="1"/>
    <col min="11" max="257" width="9" style="79" customWidth="1"/>
  </cols>
  <sheetData>
    <row r="1" s="79" customFormat="1" ht="21" customHeight="1" spans="1:5">
      <c r="A1" s="80" t="s">
        <v>1069</v>
      </c>
      <c r="C1" s="111"/>
      <c r="D1" s="111"/>
      <c r="E1" s="111"/>
    </row>
    <row r="2" s="285" customFormat="1" ht="24" customHeight="1" spans="1:10">
      <c r="A2" s="81" t="s">
        <v>1070</v>
      </c>
      <c r="B2" s="82"/>
      <c r="C2" s="82"/>
      <c r="D2" s="82"/>
      <c r="E2" s="82"/>
      <c r="H2" s="79"/>
      <c r="I2" s="79"/>
      <c r="J2" s="79"/>
    </row>
    <row r="3" s="286" customFormat="1" ht="18.75" customHeight="1" spans="1:10">
      <c r="A3" s="79"/>
      <c r="B3" s="79"/>
      <c r="C3" s="111"/>
      <c r="D3" s="111"/>
      <c r="E3" s="290" t="s">
        <v>2</v>
      </c>
      <c r="H3" s="291" t="s">
        <v>1071</v>
      </c>
      <c r="I3" s="291"/>
      <c r="J3" s="291"/>
    </row>
    <row r="4" s="287" customFormat="1" ht="22" customHeight="1" spans="1:10">
      <c r="A4" s="292" t="s">
        <v>1072</v>
      </c>
      <c r="B4" s="293"/>
      <c r="C4" s="294" t="s">
        <v>646</v>
      </c>
      <c r="D4" s="294"/>
      <c r="E4" s="294"/>
      <c r="H4" s="227"/>
      <c r="I4" s="227"/>
      <c r="J4" s="303" t="s">
        <v>1073</v>
      </c>
    </row>
    <row r="5" s="287" customFormat="1" ht="22" customHeight="1" spans="1:10">
      <c r="A5" s="295" t="s">
        <v>44</v>
      </c>
      <c r="B5" s="295" t="s">
        <v>45</v>
      </c>
      <c r="C5" s="295" t="s">
        <v>1045</v>
      </c>
      <c r="D5" s="295" t="s">
        <v>1074</v>
      </c>
      <c r="E5" s="295" t="s">
        <v>1075</v>
      </c>
      <c r="H5" s="296" t="s">
        <v>1076</v>
      </c>
      <c r="I5" s="304"/>
      <c r="J5" s="304"/>
    </row>
    <row r="6" s="288" customFormat="1" ht="22" customHeight="1" spans="1:10">
      <c r="A6" s="297"/>
      <c r="B6" s="298" t="s">
        <v>1045</v>
      </c>
      <c r="C6" s="299">
        <f>XFD7+XFD19+XFD47+XFD52</f>
        <v>0</v>
      </c>
      <c r="D6" s="299">
        <f>XFD7+XFD19+XFD47+XFD52</f>
        <v>0</v>
      </c>
      <c r="E6" s="299">
        <f>XFD7+XFD19+XFD47+XFD52</f>
        <v>0</v>
      </c>
      <c r="H6" s="300" t="s">
        <v>44</v>
      </c>
      <c r="I6" s="300" t="s">
        <v>45</v>
      </c>
      <c r="J6" s="300" t="s">
        <v>1077</v>
      </c>
    </row>
    <row r="7" s="286" customFormat="1" ht="22" customHeight="1" spans="1:10">
      <c r="A7" s="297" t="s">
        <v>1078</v>
      </c>
      <c r="B7" s="49" t="s">
        <v>1079</v>
      </c>
      <c r="C7" s="301">
        <f>SUM(XFD8:XFD18)</f>
        <v>0</v>
      </c>
      <c r="D7" s="301">
        <f>SUM(XFD8:XFD18)</f>
        <v>0</v>
      </c>
      <c r="E7" s="301"/>
      <c r="H7" s="302"/>
      <c r="I7" s="298" t="s">
        <v>1045</v>
      </c>
      <c r="J7" s="305">
        <f>XFD8+XFD13+XFD24+XFD26+XFD29+XFD31</f>
        <v>0</v>
      </c>
    </row>
    <row r="8" s="286" customFormat="1" ht="22" customHeight="1" spans="1:10">
      <c r="A8" s="297" t="s">
        <v>1080</v>
      </c>
      <c r="B8" s="49" t="s">
        <v>1081</v>
      </c>
      <c r="C8" s="301">
        <v>28602.6329</v>
      </c>
      <c r="D8" s="301">
        <v>28602.6329</v>
      </c>
      <c r="E8" s="301"/>
      <c r="H8" s="302">
        <v>501</v>
      </c>
      <c r="I8" s="298" t="s">
        <v>1031</v>
      </c>
      <c r="J8" s="305">
        <f>SUM(XFD9:XFD12)</f>
        <v>0</v>
      </c>
    </row>
    <row r="9" s="286" customFormat="1" ht="22" customHeight="1" spans="1:10">
      <c r="A9" s="297" t="s">
        <v>1082</v>
      </c>
      <c r="B9" s="49" t="s">
        <v>1083</v>
      </c>
      <c r="C9" s="301">
        <v>13151.694013</v>
      </c>
      <c r="D9" s="301">
        <v>13151.694013</v>
      </c>
      <c r="E9" s="301"/>
      <c r="H9" s="297">
        <v>50101</v>
      </c>
      <c r="I9" s="306" t="s">
        <v>1084</v>
      </c>
      <c r="J9" s="307">
        <v>37586.24731</v>
      </c>
    </row>
    <row r="10" s="286" customFormat="1" ht="22" customHeight="1" spans="1:10">
      <c r="A10" s="297" t="s">
        <v>1085</v>
      </c>
      <c r="B10" s="49" t="s">
        <v>1086</v>
      </c>
      <c r="C10" s="301">
        <v>20528.280202</v>
      </c>
      <c r="D10" s="301">
        <v>20528.280202</v>
      </c>
      <c r="E10" s="301"/>
      <c r="H10" s="297">
        <v>50102</v>
      </c>
      <c r="I10" s="306" t="s">
        <v>1087</v>
      </c>
      <c r="J10" s="307">
        <v>8808.511586</v>
      </c>
    </row>
    <row r="11" s="286" customFormat="1" ht="22" customHeight="1" spans="1:10">
      <c r="A11" s="297" t="s">
        <v>1088</v>
      </c>
      <c r="B11" s="49" t="s">
        <v>1089</v>
      </c>
      <c r="C11" s="301">
        <v>6544.045137</v>
      </c>
      <c r="D11" s="301">
        <v>6544.045137</v>
      </c>
      <c r="E11" s="301"/>
      <c r="H11" s="297">
        <v>50103</v>
      </c>
      <c r="I11" s="306" t="s">
        <v>1090</v>
      </c>
      <c r="J11" s="307">
        <v>5327.196314</v>
      </c>
    </row>
    <row r="12" s="286" customFormat="1" ht="22" customHeight="1" spans="1:10">
      <c r="A12" s="297" t="s">
        <v>1091</v>
      </c>
      <c r="B12" s="49" t="s">
        <v>1092</v>
      </c>
      <c r="C12" s="301">
        <v>9237.642735</v>
      </c>
      <c r="D12" s="301">
        <v>9237.642735</v>
      </c>
      <c r="E12" s="301"/>
      <c r="H12" s="297">
        <v>50199</v>
      </c>
      <c r="I12" s="297" t="s">
        <v>1093</v>
      </c>
      <c r="J12" s="307">
        <v>30880.29023</v>
      </c>
    </row>
    <row r="13" s="286" customFormat="1" ht="22" customHeight="1" spans="1:10">
      <c r="A13" s="297" t="s">
        <v>1094</v>
      </c>
      <c r="B13" s="49" t="s">
        <v>1095</v>
      </c>
      <c r="C13" s="301">
        <v>1203.974715</v>
      </c>
      <c r="D13" s="301">
        <v>1203.974715</v>
      </c>
      <c r="E13" s="301"/>
      <c r="H13" s="302">
        <v>502</v>
      </c>
      <c r="I13" s="298" t="s">
        <v>1032</v>
      </c>
      <c r="J13" s="305">
        <f>SUM(XFD14:XFD23)</f>
        <v>0</v>
      </c>
    </row>
    <row r="14" s="286" customFormat="1" ht="22" customHeight="1" spans="1:10">
      <c r="A14" s="297" t="s">
        <v>1096</v>
      </c>
      <c r="B14" s="49" t="s">
        <v>1097</v>
      </c>
      <c r="C14" s="301">
        <v>4146.374479</v>
      </c>
      <c r="D14" s="301">
        <v>4146.374479</v>
      </c>
      <c r="E14" s="301"/>
      <c r="H14" s="297">
        <v>50201</v>
      </c>
      <c r="I14" s="306" t="s">
        <v>1098</v>
      </c>
      <c r="J14" s="307">
        <v>5712.069723</v>
      </c>
    </row>
    <row r="15" s="286" customFormat="1" ht="22" customHeight="1" spans="1:10">
      <c r="A15" s="297" t="s">
        <v>1099</v>
      </c>
      <c r="B15" s="49" t="s">
        <v>1100</v>
      </c>
      <c r="C15" s="301">
        <v>1208.4686</v>
      </c>
      <c r="D15" s="301">
        <v>1208.4686</v>
      </c>
      <c r="E15" s="301"/>
      <c r="H15" s="297">
        <v>50202</v>
      </c>
      <c r="I15" s="308" t="s">
        <v>1101</v>
      </c>
      <c r="J15" s="307">
        <v>83.865</v>
      </c>
    </row>
    <row r="16" s="286" customFormat="1" ht="22" customHeight="1" spans="1:10">
      <c r="A16" s="297" t="s">
        <v>1102</v>
      </c>
      <c r="B16" s="49" t="s">
        <v>1103</v>
      </c>
      <c r="C16" s="301">
        <v>1601.383738</v>
      </c>
      <c r="D16" s="301">
        <v>1601.383738</v>
      </c>
      <c r="E16" s="301"/>
      <c r="H16" s="297">
        <v>50203</v>
      </c>
      <c r="I16" s="306" t="s">
        <v>1104</v>
      </c>
      <c r="J16" s="307">
        <v>101.1183</v>
      </c>
    </row>
    <row r="17" s="286" customFormat="1" ht="22" customHeight="1" spans="1:10">
      <c r="A17" s="297" t="s">
        <v>1105</v>
      </c>
      <c r="B17" s="49" t="s">
        <v>1090</v>
      </c>
      <c r="C17" s="301">
        <v>8563.422961</v>
      </c>
      <c r="D17" s="301">
        <v>8563.422961</v>
      </c>
      <c r="E17" s="301"/>
      <c r="H17" s="297">
        <v>50204</v>
      </c>
      <c r="I17" s="306" t="s">
        <v>1106</v>
      </c>
      <c r="J17" s="307">
        <v>55.4</v>
      </c>
    </row>
    <row r="18" s="286" customFormat="1" ht="22" customHeight="1" spans="1:10">
      <c r="A18" s="297" t="s">
        <v>1107</v>
      </c>
      <c r="B18" s="49" t="s">
        <v>1108</v>
      </c>
      <c r="C18" s="301">
        <v>34194.634477</v>
      </c>
      <c r="D18" s="301">
        <v>34194.634477</v>
      </c>
      <c r="E18" s="301"/>
      <c r="H18" s="297">
        <v>50205</v>
      </c>
      <c r="I18" s="306" t="s">
        <v>1109</v>
      </c>
      <c r="J18" s="307">
        <v>341.998929</v>
      </c>
    </row>
    <row r="19" s="286" customFormat="1" ht="22" customHeight="1" spans="1:10">
      <c r="A19" s="297" t="s">
        <v>1110</v>
      </c>
      <c r="B19" s="49" t="s">
        <v>1111</v>
      </c>
      <c r="C19" s="301">
        <f>SUM(XFD20:XFD46)</f>
        <v>0</v>
      </c>
      <c r="D19" s="301"/>
      <c r="E19" s="301">
        <f>SUM(XFD20:XFD46)</f>
        <v>0</v>
      </c>
      <c r="H19" s="297">
        <v>50206</v>
      </c>
      <c r="I19" s="306" t="s">
        <v>1112</v>
      </c>
      <c r="J19" s="307">
        <v>125.181322</v>
      </c>
    </row>
    <row r="20" s="286" customFormat="1" ht="22" customHeight="1" spans="1:10">
      <c r="A20" s="297" t="s">
        <v>1113</v>
      </c>
      <c r="B20" s="49" t="s">
        <v>1114</v>
      </c>
      <c r="C20" s="301">
        <v>915.879003</v>
      </c>
      <c r="D20" s="301"/>
      <c r="E20" s="301">
        <v>915.879003</v>
      </c>
      <c r="H20" s="297">
        <v>50207</v>
      </c>
      <c r="I20" s="306" t="s">
        <v>1115</v>
      </c>
      <c r="J20" s="307">
        <v>49</v>
      </c>
    </row>
    <row r="21" s="286" customFormat="1" ht="22" customHeight="1" spans="1:10">
      <c r="A21" s="297" t="s">
        <v>1116</v>
      </c>
      <c r="B21" s="49" t="s">
        <v>1117</v>
      </c>
      <c r="C21" s="301">
        <v>276.541007</v>
      </c>
      <c r="D21" s="301"/>
      <c r="E21" s="301">
        <v>276.541007</v>
      </c>
      <c r="H21" s="297">
        <v>50208</v>
      </c>
      <c r="I21" s="306" t="s">
        <v>1118</v>
      </c>
      <c r="J21" s="307">
        <v>354.379</v>
      </c>
    </row>
    <row r="22" s="286" customFormat="1" ht="22" customHeight="1" spans="1:10">
      <c r="A22" s="297" t="s">
        <v>1119</v>
      </c>
      <c r="B22" s="49" t="s">
        <v>1120</v>
      </c>
      <c r="C22" s="301">
        <v>29.776028</v>
      </c>
      <c r="D22" s="301"/>
      <c r="E22" s="301">
        <v>29.776028</v>
      </c>
      <c r="H22" s="297">
        <v>50209</v>
      </c>
      <c r="I22" s="306" t="s">
        <v>1121</v>
      </c>
      <c r="J22" s="307">
        <v>249.626329</v>
      </c>
    </row>
    <row r="23" s="286" customFormat="1" ht="22" customHeight="1" spans="1:10">
      <c r="A23" s="297" t="s">
        <v>1122</v>
      </c>
      <c r="B23" s="49" t="s">
        <v>1123</v>
      </c>
      <c r="C23" s="301">
        <v>55.89</v>
      </c>
      <c r="D23" s="301"/>
      <c r="E23" s="301">
        <v>55.89</v>
      </c>
      <c r="H23" s="297">
        <v>50299</v>
      </c>
      <c r="I23" s="306" t="s">
        <v>1124</v>
      </c>
      <c r="J23" s="307">
        <v>1969.15891</v>
      </c>
    </row>
    <row r="24" s="286" customFormat="1" ht="22" customHeight="1" spans="1:10">
      <c r="A24" s="297" t="s">
        <v>1125</v>
      </c>
      <c r="B24" s="49" t="s">
        <v>1126</v>
      </c>
      <c r="C24" s="301">
        <v>260.074267</v>
      </c>
      <c r="D24" s="301"/>
      <c r="E24" s="301">
        <v>260.074267</v>
      </c>
      <c r="H24" s="302">
        <v>503</v>
      </c>
      <c r="I24" s="298" t="s">
        <v>1127</v>
      </c>
      <c r="J24" s="305">
        <f>XFD25</f>
        <v>0</v>
      </c>
    </row>
    <row r="25" s="286" customFormat="1" ht="22" customHeight="1" spans="1:10">
      <c r="A25" s="297" t="s">
        <v>1128</v>
      </c>
      <c r="B25" s="49" t="s">
        <v>1129</v>
      </c>
      <c r="C25" s="301">
        <v>1006.031104</v>
      </c>
      <c r="D25" s="301"/>
      <c r="E25" s="301">
        <v>1006.031104</v>
      </c>
      <c r="H25" s="297" t="s">
        <v>1130</v>
      </c>
      <c r="I25" s="306" t="s">
        <v>1131</v>
      </c>
      <c r="J25" s="307">
        <v>119.948816</v>
      </c>
    </row>
    <row r="26" s="286" customFormat="1" ht="22" customHeight="1" spans="1:10">
      <c r="A26" s="297" t="s">
        <v>1132</v>
      </c>
      <c r="B26" s="49" t="s">
        <v>1133</v>
      </c>
      <c r="C26" s="301">
        <v>228.1386</v>
      </c>
      <c r="D26" s="301"/>
      <c r="E26" s="301">
        <v>228.1386</v>
      </c>
      <c r="H26" s="302">
        <v>505</v>
      </c>
      <c r="I26" s="298" t="s">
        <v>1035</v>
      </c>
      <c r="J26" s="307">
        <f>XFD27+XFD28</f>
        <v>0</v>
      </c>
    </row>
    <row r="27" s="286" customFormat="1" ht="22" customHeight="1" spans="1:10">
      <c r="A27" s="297" t="s">
        <v>1134</v>
      </c>
      <c r="B27" s="49" t="s">
        <v>1135</v>
      </c>
      <c r="C27" s="301">
        <v>3.561</v>
      </c>
      <c r="D27" s="301"/>
      <c r="E27" s="301">
        <v>3.561</v>
      </c>
      <c r="H27" s="297">
        <v>50501</v>
      </c>
      <c r="I27" s="306" t="s">
        <v>1111</v>
      </c>
      <c r="J27" s="307">
        <v>46370.308517</v>
      </c>
    </row>
    <row r="28" s="286" customFormat="1" ht="22" customHeight="1" spans="1:10">
      <c r="A28" s="297" t="s">
        <v>1136</v>
      </c>
      <c r="B28" s="49" t="s">
        <v>1137</v>
      </c>
      <c r="C28" s="301">
        <v>461.988142</v>
      </c>
      <c r="D28" s="301"/>
      <c r="E28" s="301">
        <v>461.988142</v>
      </c>
      <c r="H28" s="297">
        <v>50502</v>
      </c>
      <c r="I28" s="306" t="s">
        <v>1138</v>
      </c>
      <c r="J28" s="307">
        <v>2915.367602</v>
      </c>
    </row>
    <row r="29" s="286" customFormat="1" ht="22" customHeight="1" spans="1:10">
      <c r="A29" s="297" t="s">
        <v>1139</v>
      </c>
      <c r="B29" s="49" t="s">
        <v>1140</v>
      </c>
      <c r="C29" s="301">
        <v>567.852378</v>
      </c>
      <c r="D29" s="301"/>
      <c r="E29" s="301">
        <v>567.852378</v>
      </c>
      <c r="H29" s="302">
        <v>506</v>
      </c>
      <c r="I29" s="298" t="s">
        <v>1036</v>
      </c>
      <c r="J29" s="307">
        <f>XFD30</f>
        <v>0</v>
      </c>
    </row>
    <row r="30" s="286" customFormat="1" ht="22" customHeight="1" spans="1:10">
      <c r="A30" s="297" t="s">
        <v>1141</v>
      </c>
      <c r="B30" s="49" t="s">
        <v>1115</v>
      </c>
      <c r="C30" s="301">
        <v>59</v>
      </c>
      <c r="D30" s="301"/>
      <c r="E30" s="301">
        <v>59</v>
      </c>
      <c r="H30" s="297" t="s">
        <v>1142</v>
      </c>
      <c r="I30" s="306" t="s">
        <v>1143</v>
      </c>
      <c r="J30" s="307">
        <v>67.71</v>
      </c>
    </row>
    <row r="31" s="286" customFormat="1" ht="22" customHeight="1" spans="1:10">
      <c r="A31" s="297" t="s">
        <v>1144</v>
      </c>
      <c r="B31" s="49" t="s">
        <v>1145</v>
      </c>
      <c r="C31" s="301">
        <v>404.848856</v>
      </c>
      <c r="D31" s="301"/>
      <c r="E31" s="301">
        <v>404.848856</v>
      </c>
      <c r="H31" s="302">
        <v>509</v>
      </c>
      <c r="I31" s="298" t="s">
        <v>1039</v>
      </c>
      <c r="J31" s="305">
        <f>XFD32+XFD33+XFD34</f>
        <v>0</v>
      </c>
    </row>
    <row r="32" s="286" customFormat="1" ht="22" customHeight="1" spans="1:10">
      <c r="A32" s="297" t="s">
        <v>1146</v>
      </c>
      <c r="B32" s="49" t="s">
        <v>1147</v>
      </c>
      <c r="C32" s="301">
        <v>78.370332</v>
      </c>
      <c r="D32" s="301"/>
      <c r="E32" s="301">
        <v>78.370332</v>
      </c>
      <c r="H32" s="297">
        <v>50901</v>
      </c>
      <c r="I32" s="306" t="s">
        <v>1148</v>
      </c>
      <c r="J32" s="307">
        <v>421.44829</v>
      </c>
    </row>
    <row r="33" s="286" customFormat="1" ht="22" customHeight="1" spans="1:10">
      <c r="A33" s="297" t="s">
        <v>1149</v>
      </c>
      <c r="B33" s="49" t="s">
        <v>1101</v>
      </c>
      <c r="C33" s="301">
        <v>100.7083</v>
      </c>
      <c r="D33" s="301"/>
      <c r="E33" s="301">
        <v>100.7083</v>
      </c>
      <c r="H33" s="297">
        <v>50505</v>
      </c>
      <c r="I33" s="306" t="s">
        <v>1150</v>
      </c>
      <c r="J33" s="307">
        <v>5147.4101</v>
      </c>
    </row>
    <row r="34" s="286" customFormat="1" ht="22" customHeight="1" spans="1:10">
      <c r="A34" s="297" t="s">
        <v>1151</v>
      </c>
      <c r="B34" s="49" t="s">
        <v>1104</v>
      </c>
      <c r="C34" s="301">
        <v>133.9882</v>
      </c>
      <c r="D34" s="301"/>
      <c r="E34" s="301">
        <v>133.9882</v>
      </c>
      <c r="H34" s="297" t="s">
        <v>1152</v>
      </c>
      <c r="I34" s="306" t="s">
        <v>1153</v>
      </c>
      <c r="J34" s="307">
        <v>807.616469</v>
      </c>
    </row>
    <row r="35" s="286" customFormat="1" ht="22" customHeight="1" spans="1:5">
      <c r="A35" s="297" t="s">
        <v>1154</v>
      </c>
      <c r="B35" s="49" t="s">
        <v>1112</v>
      </c>
      <c r="C35" s="301">
        <v>159.910377</v>
      </c>
      <c r="D35" s="301"/>
      <c r="E35" s="301">
        <v>159.910377</v>
      </c>
    </row>
    <row r="36" s="289" customFormat="1" ht="22" customHeight="1" spans="1:5">
      <c r="A36" s="297" t="s">
        <v>1155</v>
      </c>
      <c r="B36" s="49" t="s">
        <v>1156</v>
      </c>
      <c r="C36" s="301">
        <v>87.203</v>
      </c>
      <c r="D36" s="301"/>
      <c r="E36" s="301">
        <v>87.203</v>
      </c>
    </row>
    <row r="37" s="289" customFormat="1" ht="22" customHeight="1" spans="1:5">
      <c r="A37" s="297" t="s">
        <v>1157</v>
      </c>
      <c r="B37" s="49" t="s">
        <v>1158</v>
      </c>
      <c r="C37" s="301">
        <v>30.3</v>
      </c>
      <c r="D37" s="301"/>
      <c r="E37" s="301">
        <v>30.3</v>
      </c>
    </row>
    <row r="38" s="289" customFormat="1" ht="22" customHeight="1" spans="1:5">
      <c r="A38" s="297" t="s">
        <v>1159</v>
      </c>
      <c r="B38" s="49" t="s">
        <v>1160</v>
      </c>
      <c r="C38" s="301">
        <v>33.8</v>
      </c>
      <c r="D38" s="301"/>
      <c r="E38" s="301">
        <v>33.8</v>
      </c>
    </row>
    <row r="39" s="289" customFormat="1" ht="22" customHeight="1" spans="1:5">
      <c r="A39" s="297" t="s">
        <v>1161</v>
      </c>
      <c r="B39" s="49" t="s">
        <v>1162</v>
      </c>
      <c r="C39" s="301">
        <v>262.095914</v>
      </c>
      <c r="D39" s="301"/>
      <c r="E39" s="301">
        <v>262.095914</v>
      </c>
    </row>
    <row r="40" s="289" customFormat="1" ht="22" customHeight="1" spans="1:5">
      <c r="A40" s="297" t="s">
        <v>1163</v>
      </c>
      <c r="B40" s="49" t="s">
        <v>1109</v>
      </c>
      <c r="C40" s="301">
        <v>183.330929</v>
      </c>
      <c r="D40" s="301"/>
      <c r="E40" s="301">
        <v>183.330929</v>
      </c>
    </row>
    <row r="41" s="289" customFormat="1" ht="22" customHeight="1" spans="1:5">
      <c r="A41" s="297" t="s">
        <v>1164</v>
      </c>
      <c r="B41" s="49" t="s">
        <v>1165</v>
      </c>
      <c r="C41" s="301">
        <v>1065.723214</v>
      </c>
      <c r="D41" s="301"/>
      <c r="E41" s="301">
        <v>1065.723214</v>
      </c>
    </row>
    <row r="42" s="289" customFormat="1" ht="22" customHeight="1" spans="1:5">
      <c r="A42" s="297" t="s">
        <v>1166</v>
      </c>
      <c r="B42" s="49" t="s">
        <v>1167</v>
      </c>
      <c r="C42" s="301">
        <v>610.09115</v>
      </c>
      <c r="D42" s="301"/>
      <c r="E42" s="301">
        <v>610.09115</v>
      </c>
    </row>
    <row r="43" s="289" customFormat="1" ht="22" customHeight="1" spans="1:5">
      <c r="A43" s="297" t="s">
        <v>1168</v>
      </c>
      <c r="B43" s="49" t="s">
        <v>1118</v>
      </c>
      <c r="C43" s="301">
        <v>587.09083</v>
      </c>
      <c r="D43" s="301"/>
      <c r="E43" s="301">
        <v>587.09083</v>
      </c>
    </row>
    <row r="44" s="289" customFormat="1" ht="22" customHeight="1" spans="1:5">
      <c r="A44" s="297" t="s">
        <v>1169</v>
      </c>
      <c r="B44" s="49" t="s">
        <v>1170</v>
      </c>
      <c r="C44" s="301">
        <v>2082.74</v>
      </c>
      <c r="D44" s="301"/>
      <c r="E44" s="301">
        <v>2082.74</v>
      </c>
    </row>
    <row r="45" s="289" customFormat="1" ht="22" customHeight="1" spans="1:5">
      <c r="A45" s="297" t="s">
        <v>1171</v>
      </c>
      <c r="B45" s="49" t="s">
        <v>1172</v>
      </c>
      <c r="C45" s="301">
        <v>6.7684</v>
      </c>
      <c r="D45" s="301"/>
      <c r="E45" s="301">
        <v>6.7684</v>
      </c>
    </row>
    <row r="46" s="289" customFormat="1" ht="22" customHeight="1" spans="1:5">
      <c r="A46" s="297" t="s">
        <v>1173</v>
      </c>
      <c r="B46" s="49" t="s">
        <v>1124</v>
      </c>
      <c r="C46" s="301">
        <v>2255.464084</v>
      </c>
      <c r="D46" s="301"/>
      <c r="E46" s="301">
        <v>2255.464084</v>
      </c>
    </row>
    <row r="47" s="289" customFormat="1" ht="22" customHeight="1" spans="1:5">
      <c r="A47" s="297" t="s">
        <v>1174</v>
      </c>
      <c r="B47" s="49" t="s">
        <v>1039</v>
      </c>
      <c r="C47" s="301">
        <f>XFD48+XFD49+XFD50+XFD51</f>
        <v>0</v>
      </c>
      <c r="D47" s="301">
        <f>XFD48+XFD49+XFD50+XFD51</f>
        <v>0</v>
      </c>
      <c r="E47" s="301"/>
    </row>
    <row r="48" s="289" customFormat="1" ht="22" customHeight="1" spans="1:5">
      <c r="A48" s="297" t="s">
        <v>1175</v>
      </c>
      <c r="B48" s="49" t="s">
        <v>1176</v>
      </c>
      <c r="C48" s="301">
        <v>214.0395</v>
      </c>
      <c r="D48" s="301">
        <v>214.0395</v>
      </c>
      <c r="E48" s="301"/>
    </row>
    <row r="49" s="289" customFormat="1" ht="22" customHeight="1" spans="1:5">
      <c r="A49" s="297" t="s">
        <v>1177</v>
      </c>
      <c r="B49" s="49" t="s">
        <v>1178</v>
      </c>
      <c r="C49" s="301">
        <v>4933.3706</v>
      </c>
      <c r="D49" s="301">
        <v>4933.3706</v>
      </c>
      <c r="E49" s="301"/>
    </row>
    <row r="50" s="289" customFormat="1" ht="22" customHeight="1" spans="1:5">
      <c r="A50" s="297" t="s">
        <v>1179</v>
      </c>
      <c r="B50" s="49" t="s">
        <v>1180</v>
      </c>
      <c r="C50" s="301">
        <v>421.44829</v>
      </c>
      <c r="D50" s="301">
        <v>421.44829</v>
      </c>
      <c r="E50" s="301"/>
    </row>
    <row r="51" s="289" customFormat="1" ht="22" customHeight="1" spans="1:5">
      <c r="A51" s="297" t="s">
        <v>1181</v>
      </c>
      <c r="B51" s="49" t="s">
        <v>1182</v>
      </c>
      <c r="C51" s="301">
        <v>807.616469</v>
      </c>
      <c r="D51" s="301">
        <v>807.616469</v>
      </c>
      <c r="E51" s="301"/>
    </row>
    <row r="52" s="289" customFormat="1" ht="22" customHeight="1" spans="1:5">
      <c r="A52" s="297" t="s">
        <v>1183</v>
      </c>
      <c r="B52" s="49" t="s">
        <v>1184</v>
      </c>
      <c r="C52" s="301">
        <f>XFD53</f>
        <v>0</v>
      </c>
      <c r="D52" s="301"/>
      <c r="E52" s="301">
        <f>XFD53</f>
        <v>0</v>
      </c>
    </row>
    <row r="53" s="289" customFormat="1" ht="22" customHeight="1" spans="1:5">
      <c r="A53" s="297" t="s">
        <v>1185</v>
      </c>
      <c r="B53" s="49" t="s">
        <v>1186</v>
      </c>
      <c r="C53" s="301">
        <v>187.658816</v>
      </c>
      <c r="D53" s="301"/>
      <c r="E53" s="301">
        <v>187.658816</v>
      </c>
    </row>
  </sheetData>
  <mergeCells count="3">
    <mergeCell ref="A2:E2"/>
    <mergeCell ref="H3:J3"/>
    <mergeCell ref="A4:B4"/>
  </mergeCells>
  <pageMargins left="0.751389" right="0.751389" top="1" bottom="0.802778" header="0.5" footer="0.5"/>
  <pageSetup paperSize="9" scale="90" firstPageNumber="66" orientation="portrait" useFirstPageNumber="1" horizontalDpi="600" verticalDpi="600"/>
  <headerFooter>
    <oddFooter>&amp;C&amp;"Times New Roman"&amp;12— &amp;P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selection activeCell="H16" sqref="H16"/>
    </sheetView>
  </sheetViews>
  <sheetFormatPr defaultColWidth="9" defaultRowHeight="15.75" customHeight="1" outlineLevelCol="5"/>
  <cols>
    <col min="1" max="6" width="24.3333333333333" style="259" customWidth="1"/>
    <col min="7" max="257" width="9" style="259" customWidth="1"/>
  </cols>
  <sheetData>
    <row r="1" s="259" customFormat="1" ht="21.75" customHeight="1" spans="1:6">
      <c r="A1" s="80" t="s">
        <v>1187</v>
      </c>
      <c r="B1" s="260"/>
      <c r="C1" s="260"/>
      <c r="D1" s="260"/>
      <c r="E1" s="260"/>
      <c r="F1" s="260"/>
    </row>
    <row r="2" s="259" customFormat="1" ht="51" customHeight="1" spans="1:6">
      <c r="A2" s="261" t="s">
        <v>1188</v>
      </c>
      <c r="B2" s="261"/>
      <c r="C2" s="261"/>
      <c r="D2" s="261"/>
      <c r="E2" s="261"/>
      <c r="F2" s="261"/>
    </row>
    <row r="3" s="259" customFormat="1" ht="14.25" customHeight="1" spans="1:6">
      <c r="A3" s="260"/>
      <c r="B3" s="260"/>
      <c r="C3" s="260"/>
      <c r="D3" s="260"/>
      <c r="E3" s="260"/>
      <c r="F3" s="260"/>
    </row>
    <row r="4" s="259" customFormat="1" ht="21.75" customHeight="1" spans="1:6">
      <c r="A4" s="262" t="s">
        <v>1189</v>
      </c>
      <c r="B4" s="263"/>
      <c r="C4" s="263"/>
      <c r="D4" s="263"/>
      <c r="E4" s="263"/>
      <c r="F4" s="263"/>
    </row>
    <row r="5" s="259" customFormat="1" ht="14.25" customHeight="1" spans="1:6">
      <c r="A5" s="264" t="s">
        <v>1190</v>
      </c>
      <c r="B5" s="265" t="s">
        <v>1112</v>
      </c>
      <c r="C5" s="266" t="s">
        <v>1191</v>
      </c>
      <c r="D5" s="267" t="s">
        <v>1192</v>
      </c>
      <c r="E5" s="268"/>
      <c r="F5" s="269"/>
    </row>
    <row r="6" s="259" customFormat="1" ht="14.25" customHeight="1" spans="1:6">
      <c r="A6" s="264"/>
      <c r="B6" s="270"/>
      <c r="C6" s="271"/>
      <c r="D6" s="272"/>
      <c r="E6" s="273"/>
      <c r="F6" s="274"/>
    </row>
    <row r="7" s="259" customFormat="1" ht="14.25" customHeight="1" spans="1:6">
      <c r="A7" s="264"/>
      <c r="B7" s="270"/>
      <c r="C7" s="271"/>
      <c r="D7" s="275"/>
      <c r="E7" s="276"/>
      <c r="F7" s="277"/>
    </row>
    <row r="8" s="259" customFormat="1" ht="29.25" customHeight="1" spans="1:6">
      <c r="A8" s="264"/>
      <c r="B8" s="278"/>
      <c r="C8" s="279"/>
      <c r="D8" s="280" t="s">
        <v>1045</v>
      </c>
      <c r="E8" s="280" t="s">
        <v>1193</v>
      </c>
      <c r="F8" s="281" t="s">
        <v>1194</v>
      </c>
    </row>
    <row r="9" s="259" customFormat="1" ht="18.75" customHeight="1" spans="1:6">
      <c r="A9" s="282">
        <v>2450</v>
      </c>
      <c r="B9" s="283">
        <v>314</v>
      </c>
      <c r="C9" s="283">
        <v>187</v>
      </c>
      <c r="D9" s="283">
        <v>1949</v>
      </c>
      <c r="E9" s="283">
        <v>1236</v>
      </c>
      <c r="F9" s="283">
        <v>713</v>
      </c>
    </row>
    <row r="10" s="259" customFormat="1" ht="60.75" customHeight="1" spans="1:6">
      <c r="A10" s="284"/>
      <c r="B10" s="284"/>
      <c r="C10" s="284"/>
      <c r="D10" s="284"/>
      <c r="E10" s="284"/>
      <c r="F10" s="284"/>
    </row>
  </sheetData>
  <mergeCells count="5">
    <mergeCell ref="A10:F10"/>
    <mergeCell ref="A5:A8"/>
    <mergeCell ref="B5:B8"/>
    <mergeCell ref="C5:C8"/>
    <mergeCell ref="D5:F7"/>
  </mergeCells>
  <pageMargins left="0.75" right="0.75" top="1" bottom="1" header="0.5" footer="0.5"/>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H94"/>
  <sheetViews>
    <sheetView workbookViewId="0">
      <selection activeCell="M12" sqref="M12"/>
    </sheetView>
  </sheetViews>
  <sheetFormatPr defaultColWidth="9" defaultRowHeight="15" customHeight="1" outlineLevelCol="7"/>
  <cols>
    <col min="1" max="1" width="11.775" style="242" customWidth="1"/>
    <col min="2" max="2" width="20.3333333333333" style="242" customWidth="1"/>
    <col min="3" max="3" width="39.775" style="242" customWidth="1"/>
    <col min="4" max="4" width="11.8833333333333" style="242" customWidth="1"/>
    <col min="5" max="257" width="9" style="242" customWidth="1"/>
  </cols>
  <sheetData>
    <row r="1" s="242" customFormat="1" ht="30" customHeight="1" spans="1:8">
      <c r="A1" s="80" t="s">
        <v>1195</v>
      </c>
      <c r="B1" s="245"/>
      <c r="C1" s="245"/>
      <c r="D1" s="245"/>
      <c r="E1" s="245"/>
      <c r="F1" s="245"/>
      <c r="G1" s="245"/>
      <c r="H1" s="245"/>
    </row>
    <row r="2" s="79" customFormat="1" ht="41.25" customHeight="1" spans="1:8">
      <c r="A2" s="246" t="s">
        <v>1196</v>
      </c>
      <c r="B2" s="247"/>
      <c r="C2" s="247"/>
      <c r="D2" s="247"/>
      <c r="E2" s="247"/>
      <c r="F2" s="247"/>
      <c r="G2" s="247"/>
      <c r="H2" s="248"/>
    </row>
    <row r="3" s="79" customFormat="1" ht="30" customHeight="1" spans="1:8">
      <c r="A3" s="248"/>
      <c r="B3" s="248"/>
      <c r="C3" s="248"/>
      <c r="D3" s="248"/>
      <c r="E3" s="248"/>
      <c r="F3" s="248"/>
      <c r="G3" s="249" t="s">
        <v>2</v>
      </c>
      <c r="H3" s="248"/>
    </row>
    <row r="4" s="243" customFormat="1" ht="29.25" customHeight="1" spans="1:8">
      <c r="A4" s="250" t="s">
        <v>644</v>
      </c>
      <c r="B4" s="251" t="s">
        <v>645</v>
      </c>
      <c r="C4" s="251" t="s">
        <v>646</v>
      </c>
      <c r="D4" s="251" t="s">
        <v>647</v>
      </c>
      <c r="E4" s="251"/>
      <c r="F4" s="251"/>
      <c r="G4" s="251"/>
      <c r="H4" s="251"/>
    </row>
    <row r="5" s="244" customFormat="1" ht="42" customHeight="1" spans="1:8">
      <c r="A5" s="250"/>
      <c r="B5" s="251"/>
      <c r="C5" s="251"/>
      <c r="D5" s="252" t="s">
        <v>648</v>
      </c>
      <c r="E5" s="252" t="s">
        <v>649</v>
      </c>
      <c r="F5" s="252" t="s">
        <v>650</v>
      </c>
      <c r="G5" s="252" t="s">
        <v>651</v>
      </c>
      <c r="H5" s="252" t="s">
        <v>652</v>
      </c>
    </row>
    <row r="6" s="244" customFormat="1" ht="40.05" customHeight="1" spans="1:8">
      <c r="A6" s="250"/>
      <c r="B6" s="251"/>
      <c r="C6" s="253">
        <f>SUM(XFD7:XFD12)</f>
        <v>0</v>
      </c>
      <c r="D6" s="253"/>
      <c r="E6" s="253"/>
      <c r="F6" s="253"/>
      <c r="G6" s="253"/>
      <c r="H6" s="253"/>
    </row>
    <row r="7" s="244" customFormat="1" ht="40.05" customHeight="1" spans="1:8">
      <c r="A7" s="250"/>
      <c r="B7" s="254" t="s">
        <v>1197</v>
      </c>
      <c r="C7" s="253">
        <v>1200</v>
      </c>
      <c r="D7" s="253">
        <v>1200</v>
      </c>
      <c r="E7" s="253"/>
      <c r="F7" s="253"/>
      <c r="G7" s="253"/>
      <c r="H7" s="253"/>
    </row>
    <row r="8" s="244" customFormat="1" ht="40.05" customHeight="1" spans="1:8">
      <c r="A8" s="250"/>
      <c r="B8" s="255" t="s">
        <v>660</v>
      </c>
      <c r="C8" s="253">
        <v>1000</v>
      </c>
      <c r="D8" s="253">
        <v>1000</v>
      </c>
      <c r="E8" s="253"/>
      <c r="F8" s="253"/>
      <c r="G8" s="253"/>
      <c r="H8" s="253"/>
    </row>
    <row r="9" s="244" customFormat="1" ht="40.05" customHeight="1" spans="1:8">
      <c r="A9" s="250"/>
      <c r="B9" s="256" t="s">
        <v>654</v>
      </c>
      <c r="C9" s="253">
        <v>2640</v>
      </c>
      <c r="D9" s="253">
        <v>2640</v>
      </c>
      <c r="E9" s="253"/>
      <c r="F9" s="253"/>
      <c r="G9" s="253"/>
      <c r="H9" s="253"/>
    </row>
    <row r="10" s="244" customFormat="1" ht="40.05" customHeight="1" spans="1:8">
      <c r="A10" s="250"/>
      <c r="B10" s="257" t="s">
        <v>656</v>
      </c>
      <c r="C10" s="253">
        <v>4409</v>
      </c>
      <c r="D10" s="253">
        <v>4409</v>
      </c>
      <c r="E10" s="253"/>
      <c r="F10" s="253"/>
      <c r="G10" s="253"/>
      <c r="H10" s="253"/>
    </row>
    <row r="11" s="244" customFormat="1" ht="40.05" customHeight="1" spans="1:8">
      <c r="A11" s="250"/>
      <c r="B11" s="257" t="s">
        <v>1198</v>
      </c>
      <c r="C11" s="253">
        <v>35</v>
      </c>
      <c r="D11" s="253"/>
      <c r="E11" s="253">
        <v>35</v>
      </c>
      <c r="F11" s="253"/>
      <c r="G11" s="253"/>
      <c r="H11" s="253"/>
    </row>
    <row r="12" s="244" customFormat="1" ht="40.05" customHeight="1" spans="1:8">
      <c r="A12" s="250"/>
      <c r="B12" s="258" t="s">
        <v>662</v>
      </c>
      <c r="C12" s="253">
        <v>850</v>
      </c>
      <c r="D12" s="253">
        <v>150</v>
      </c>
      <c r="E12" s="253">
        <v>40</v>
      </c>
      <c r="F12" s="253">
        <v>585</v>
      </c>
      <c r="G12" s="253">
        <v>75</v>
      </c>
      <c r="H12" s="253"/>
    </row>
    <row r="13" s="244" customFormat="1"/>
    <row r="14" s="244" customFormat="1"/>
    <row r="15" s="244" customFormat="1"/>
    <row r="16" s="244" customFormat="1"/>
    <row r="17" s="244" customFormat="1"/>
    <row r="18" s="244" customFormat="1"/>
    <row r="19" s="244" customFormat="1"/>
    <row r="20" s="244" customFormat="1"/>
    <row r="21" s="244" customFormat="1"/>
    <row r="22" s="244" customFormat="1"/>
    <row r="23" s="244" customFormat="1"/>
    <row r="24" s="244" customFormat="1"/>
    <row r="25" s="244" customFormat="1"/>
    <row r="26" s="244" customFormat="1"/>
    <row r="27" s="244" customFormat="1"/>
    <row r="28" s="244" customFormat="1"/>
    <row r="29" s="244" customFormat="1"/>
    <row r="30" s="244" customFormat="1"/>
    <row r="31" s="244" customFormat="1"/>
    <row r="32" s="244" customFormat="1"/>
    <row r="33" s="244" customFormat="1"/>
    <row r="34" s="244" customFormat="1"/>
    <row r="35" s="244" customFormat="1"/>
    <row r="36" s="244" customFormat="1"/>
    <row r="37" s="244" customFormat="1"/>
    <row r="38" s="244" customFormat="1"/>
    <row r="39" s="244" customFormat="1"/>
    <row r="40" s="244" customFormat="1"/>
    <row r="41" s="244" customFormat="1"/>
    <row r="42" s="244" customFormat="1"/>
    <row r="43" s="244" customFormat="1"/>
    <row r="44" s="244" customFormat="1"/>
    <row r="45" s="244" customFormat="1"/>
    <row r="46" s="244" customFormat="1"/>
    <row r="47" s="244" customFormat="1"/>
    <row r="48" s="244" customFormat="1"/>
    <row r="49" s="244" customFormat="1"/>
    <row r="50" s="244" customFormat="1"/>
    <row r="51" s="244" customFormat="1"/>
    <row r="52" s="244" customFormat="1"/>
    <row r="53" s="244" customFormat="1"/>
    <row r="54" s="244" customFormat="1"/>
    <row r="55" s="244" customFormat="1"/>
    <row r="56" s="244" customFormat="1"/>
    <row r="57" s="244" customFormat="1"/>
    <row r="58" s="244" customFormat="1"/>
    <row r="59" s="244" customFormat="1"/>
    <row r="60" s="244" customFormat="1"/>
    <row r="61" s="244" customFormat="1"/>
    <row r="62" s="244" customFormat="1"/>
    <row r="63" s="244" customFormat="1"/>
    <row r="64" s="244" customFormat="1"/>
    <row r="65" s="244" customFormat="1"/>
    <row r="66" s="244" customFormat="1"/>
    <row r="67" s="244" customFormat="1"/>
    <row r="68" s="244" customFormat="1"/>
    <row r="69" s="244" customFormat="1"/>
    <row r="70" s="244" customFormat="1"/>
    <row r="71" s="244" customFormat="1"/>
    <row r="72" s="244" customFormat="1"/>
    <row r="73" s="244" customFormat="1"/>
    <row r="74" s="244" customFormat="1"/>
    <row r="75" s="244" customFormat="1"/>
    <row r="76" s="244" customFormat="1"/>
    <row r="77" s="244" customFormat="1"/>
    <row r="78" s="244" customFormat="1"/>
    <row r="79" s="244" customFormat="1"/>
    <row r="80" s="244" customFormat="1"/>
    <row r="81" s="244" customFormat="1"/>
    <row r="82" s="244" customFormat="1"/>
    <row r="83" s="244" customFormat="1"/>
    <row r="84" s="244" customFormat="1"/>
    <row r="85" s="244" customFormat="1"/>
    <row r="86" s="244" customFormat="1"/>
    <row r="87" s="244" customFormat="1"/>
    <row r="88" s="244" customFormat="1"/>
    <row r="89" s="244" customFormat="1"/>
    <row r="90" s="244" customFormat="1"/>
    <row r="91" s="244" customFormat="1"/>
    <row r="92" s="244" customFormat="1"/>
    <row r="93" s="244" customFormat="1"/>
    <row r="94" s="244" customFormat="1"/>
  </sheetData>
  <mergeCells count="5">
    <mergeCell ref="A2:G2"/>
    <mergeCell ref="D4:H4"/>
    <mergeCell ref="A4:A12"/>
    <mergeCell ref="B4:B6"/>
    <mergeCell ref="C4:C5"/>
  </mergeCells>
  <pageMargins left="0.786806" right="0.786806" top="0.944444" bottom="0.747917" header="0.314583" footer="0.511806"/>
  <pageSetup paperSize="9" scale="90" firstPageNumber="69" orientation="portrait" useFirstPageNumber="1" horizontalDpi="600" verticalDpi="600"/>
  <headerFooter>
    <oddFooter>&amp;C&amp;"Times New Roman"&amp;12— &amp;P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15"/>
  <sheetViews>
    <sheetView showZeros="0" topLeftCell="A89" workbookViewId="0">
      <selection activeCell="C53" sqref="C53"/>
    </sheetView>
  </sheetViews>
  <sheetFormatPr defaultColWidth="9" defaultRowHeight="15.75" customHeight="1" outlineLevelCol="3"/>
  <cols>
    <col min="1" max="1" width="13.125" style="490" customWidth="1"/>
    <col min="2" max="2" width="50.125" style="490" customWidth="1"/>
    <col min="3" max="3" width="10.875" style="491" customWidth="1"/>
    <col min="4" max="257" width="9" style="444" customWidth="1"/>
  </cols>
  <sheetData>
    <row r="1" ht="26" customHeight="1" spans="1:1">
      <c r="A1" s="492" t="s">
        <v>79</v>
      </c>
    </row>
    <row r="2" s="489" customFormat="1" ht="26.25" spans="1:4">
      <c r="A2" s="493" t="s">
        <v>80</v>
      </c>
      <c r="B2" s="493"/>
      <c r="C2" s="493"/>
      <c r="D2" s="493"/>
    </row>
    <row r="3" s="242" customFormat="1" ht="29.25" customHeight="1" spans="1:4">
      <c r="A3" s="111"/>
      <c r="B3" s="111"/>
      <c r="C3" s="427" t="s">
        <v>2</v>
      </c>
      <c r="D3" s="427"/>
    </row>
    <row r="4" s="242" customFormat="1" ht="21" customHeight="1" spans="1:4">
      <c r="A4" s="85" t="s">
        <v>44</v>
      </c>
      <c r="B4" s="85" t="s">
        <v>45</v>
      </c>
      <c r="C4" s="85" t="s">
        <v>5</v>
      </c>
      <c r="D4" s="85" t="s">
        <v>81</v>
      </c>
    </row>
    <row r="5" s="242" customFormat="1" ht="21" customHeight="1" spans="1:4">
      <c r="A5" s="32"/>
      <c r="B5" s="494" t="s">
        <v>82</v>
      </c>
      <c r="C5" s="87">
        <f>XFD6+XFD22</f>
        <v>0</v>
      </c>
      <c r="D5" s="495"/>
    </row>
    <row r="6" s="242" customFormat="1" ht="21" customHeight="1" spans="1:4">
      <c r="A6" s="32">
        <v>101</v>
      </c>
      <c r="B6" s="51" t="s">
        <v>83</v>
      </c>
      <c r="C6" s="115">
        <f>SUM(XFD7:XFD21)</f>
        <v>0</v>
      </c>
      <c r="D6" s="98"/>
    </row>
    <row r="7" s="242" customFormat="1" ht="21" customHeight="1" spans="1:4">
      <c r="A7" s="32">
        <v>10101</v>
      </c>
      <c r="B7" s="51" t="s">
        <v>84</v>
      </c>
      <c r="C7" s="68">
        <f>26059</f>
        <v>26059</v>
      </c>
      <c r="D7" s="98"/>
    </row>
    <row r="8" s="242" customFormat="1" ht="21" customHeight="1" spans="1:4">
      <c r="A8" s="32">
        <v>10104</v>
      </c>
      <c r="B8" s="51" t="s">
        <v>85</v>
      </c>
      <c r="C8" s="68">
        <v>16620</v>
      </c>
      <c r="D8" s="98"/>
    </row>
    <row r="9" s="242" customFormat="1" ht="21" customHeight="1" spans="1:4">
      <c r="A9" s="32">
        <v>10106</v>
      </c>
      <c r="B9" s="51" t="s">
        <v>86</v>
      </c>
      <c r="C9" s="68">
        <v>4007</v>
      </c>
      <c r="D9" s="98"/>
    </row>
    <row r="10" s="242" customFormat="1" ht="21" customHeight="1" spans="1:4">
      <c r="A10" s="32">
        <v>10107</v>
      </c>
      <c r="B10" s="51" t="s">
        <v>87</v>
      </c>
      <c r="C10" s="68">
        <v>147</v>
      </c>
      <c r="D10" s="98"/>
    </row>
    <row r="11" s="242" customFormat="1" ht="21" customHeight="1" spans="1:4">
      <c r="A11" s="32">
        <v>10109</v>
      </c>
      <c r="B11" s="51" t="s">
        <v>88</v>
      </c>
      <c r="C11" s="68">
        <v>6424</v>
      </c>
      <c r="D11" s="98"/>
    </row>
    <row r="12" s="242" customFormat="1" ht="21" customHeight="1" spans="1:4">
      <c r="A12" s="32">
        <v>10110</v>
      </c>
      <c r="B12" s="51" t="s">
        <v>89</v>
      </c>
      <c r="C12" s="68">
        <v>4612</v>
      </c>
      <c r="D12" s="98"/>
    </row>
    <row r="13" s="242" customFormat="1" ht="21" customHeight="1" spans="1:4">
      <c r="A13" s="32">
        <v>10111</v>
      </c>
      <c r="B13" s="51" t="s">
        <v>90</v>
      </c>
      <c r="C13" s="68">
        <v>2287</v>
      </c>
      <c r="D13" s="98"/>
    </row>
    <row r="14" s="242" customFormat="1" ht="21" customHeight="1" spans="1:4">
      <c r="A14" s="32">
        <v>10112</v>
      </c>
      <c r="B14" s="51" t="s">
        <v>91</v>
      </c>
      <c r="C14" s="68">
        <v>2870</v>
      </c>
      <c r="D14" s="98"/>
    </row>
    <row r="15" s="242" customFormat="1" ht="21" customHeight="1" spans="1:4">
      <c r="A15" s="32">
        <v>10113</v>
      </c>
      <c r="B15" s="51" t="s">
        <v>92</v>
      </c>
      <c r="C15" s="68">
        <v>6394</v>
      </c>
      <c r="D15" s="98"/>
    </row>
    <row r="16" s="242" customFormat="1" ht="21" customHeight="1" spans="1:4">
      <c r="A16" s="32">
        <v>10114</v>
      </c>
      <c r="B16" s="51" t="s">
        <v>93</v>
      </c>
      <c r="C16" s="68">
        <v>2662</v>
      </c>
      <c r="D16" s="98"/>
    </row>
    <row r="17" s="242" customFormat="1" ht="21" customHeight="1" spans="1:4">
      <c r="A17" s="32">
        <v>10118</v>
      </c>
      <c r="B17" s="51" t="s">
        <v>94</v>
      </c>
      <c r="C17" s="68">
        <v>7200</v>
      </c>
      <c r="D17" s="98"/>
    </row>
    <row r="18" s="242" customFormat="1" ht="21" customHeight="1" spans="1:4">
      <c r="A18" s="32">
        <v>10119</v>
      </c>
      <c r="B18" s="51" t="s">
        <v>95</v>
      </c>
      <c r="C18" s="68">
        <v>11127</v>
      </c>
      <c r="D18" s="98"/>
    </row>
    <row r="19" s="242" customFormat="1" ht="21" customHeight="1" spans="1:4">
      <c r="A19" s="32">
        <v>10120</v>
      </c>
      <c r="B19" s="51" t="s">
        <v>96</v>
      </c>
      <c r="C19" s="68"/>
      <c r="D19" s="98"/>
    </row>
    <row r="20" s="242" customFormat="1" ht="21" customHeight="1" spans="1:4">
      <c r="A20" s="32">
        <v>10121</v>
      </c>
      <c r="B20" s="51" t="s">
        <v>97</v>
      </c>
      <c r="C20" s="68">
        <v>304</v>
      </c>
      <c r="D20" s="98"/>
    </row>
    <row r="21" s="242" customFormat="1" ht="21" customHeight="1" spans="1:4">
      <c r="A21" s="32">
        <v>10199</v>
      </c>
      <c r="B21" s="51" t="s">
        <v>98</v>
      </c>
      <c r="C21" s="68">
        <v>61</v>
      </c>
      <c r="D21" s="98"/>
    </row>
    <row r="22" s="242" customFormat="1" ht="21" customHeight="1" spans="1:4">
      <c r="A22" s="32">
        <v>103</v>
      </c>
      <c r="B22" s="51" t="s">
        <v>99</v>
      </c>
      <c r="C22" s="115">
        <f>SUM(XFD23:XFD30)</f>
        <v>0</v>
      </c>
      <c r="D22" s="98"/>
    </row>
    <row r="23" s="242" customFormat="1" ht="21" customHeight="1" spans="1:4">
      <c r="A23" s="32">
        <v>10302</v>
      </c>
      <c r="B23" s="51" t="s">
        <v>100</v>
      </c>
      <c r="C23" s="68">
        <v>4619</v>
      </c>
      <c r="D23" s="98"/>
    </row>
    <row r="24" s="242" customFormat="1" ht="21" customHeight="1" spans="1:4">
      <c r="A24" s="32">
        <v>10304</v>
      </c>
      <c r="B24" s="51" t="s">
        <v>101</v>
      </c>
      <c r="C24" s="68">
        <v>10631</v>
      </c>
      <c r="D24" s="98"/>
    </row>
    <row r="25" s="242" customFormat="1" ht="21" customHeight="1" spans="1:4">
      <c r="A25" s="32">
        <v>10305</v>
      </c>
      <c r="B25" s="51" t="s">
        <v>102</v>
      </c>
      <c r="C25" s="68">
        <v>16714</v>
      </c>
      <c r="D25" s="98"/>
    </row>
    <row r="26" s="242" customFormat="1" ht="21" customHeight="1" spans="1:4">
      <c r="A26" s="32">
        <v>10306</v>
      </c>
      <c r="B26" s="51" t="s">
        <v>103</v>
      </c>
      <c r="C26" s="68">
        <v>0</v>
      </c>
      <c r="D26" s="98"/>
    </row>
    <row r="27" s="242" customFormat="1" ht="21" customHeight="1" spans="1:4">
      <c r="A27" s="32">
        <v>10307</v>
      </c>
      <c r="B27" s="51" t="s">
        <v>104</v>
      </c>
      <c r="C27" s="68">
        <v>12160</v>
      </c>
      <c r="D27" s="98"/>
    </row>
    <row r="28" s="242" customFormat="1" ht="21" customHeight="1" spans="1:4">
      <c r="A28" s="32">
        <v>10308</v>
      </c>
      <c r="B28" s="51" t="s">
        <v>105</v>
      </c>
      <c r="C28" s="68">
        <v>12</v>
      </c>
      <c r="D28" s="98"/>
    </row>
    <row r="29" s="242" customFormat="1" ht="21" customHeight="1" spans="1:4">
      <c r="A29" s="32">
        <v>10309</v>
      </c>
      <c r="B29" s="51" t="s">
        <v>106</v>
      </c>
      <c r="C29" s="68">
        <v>9954</v>
      </c>
      <c r="D29" s="98"/>
    </row>
    <row r="30" s="242" customFormat="1" ht="21" customHeight="1" spans="1:4">
      <c r="A30" s="32">
        <v>10399</v>
      </c>
      <c r="B30" s="51" t="s">
        <v>107</v>
      </c>
      <c r="C30" s="68">
        <v>237</v>
      </c>
      <c r="D30" s="98"/>
    </row>
    <row r="31" s="242" customFormat="1" ht="21" customHeight="1" spans="1:4">
      <c r="A31" s="32">
        <v>110</v>
      </c>
      <c r="B31" s="494" t="s">
        <v>32</v>
      </c>
      <c r="C31" s="496">
        <f>XFD32+XFD34+XFD72+XFD94+XFD97+XFD99+XFD105+XFD111</f>
        <v>0</v>
      </c>
      <c r="D31" s="98"/>
    </row>
    <row r="32" s="242" customFormat="1" ht="21" customHeight="1" spans="1:4">
      <c r="A32" s="32">
        <v>11001</v>
      </c>
      <c r="B32" s="98" t="s">
        <v>33</v>
      </c>
      <c r="C32" s="115">
        <f>SUM(XFD33)</f>
        <v>0</v>
      </c>
      <c r="D32" s="98"/>
    </row>
    <row r="33" s="242" customFormat="1" ht="21" customHeight="1" spans="1:4">
      <c r="A33" s="32">
        <v>1100199</v>
      </c>
      <c r="B33" s="360" t="s">
        <v>108</v>
      </c>
      <c r="C33" s="115">
        <v>19067</v>
      </c>
      <c r="D33" s="98"/>
    </row>
    <row r="34" s="242" customFormat="1" ht="21" customHeight="1" spans="1:4">
      <c r="A34" s="32">
        <v>11002</v>
      </c>
      <c r="B34" s="98" t="s">
        <v>34</v>
      </c>
      <c r="C34" s="115">
        <f>SUM(XFD35:XFD71)</f>
        <v>0</v>
      </c>
      <c r="D34" s="98"/>
    </row>
    <row r="35" s="242" customFormat="1" ht="21" customHeight="1" spans="1:4">
      <c r="A35" s="32">
        <v>1100201</v>
      </c>
      <c r="B35" s="32" t="s">
        <v>109</v>
      </c>
      <c r="C35" s="115"/>
      <c r="D35" s="98"/>
    </row>
    <row r="36" s="242" customFormat="1" ht="21" customHeight="1" spans="1:4">
      <c r="A36" s="32">
        <v>1100202</v>
      </c>
      <c r="B36" s="32" t="s">
        <v>110</v>
      </c>
      <c r="C36" s="115">
        <v>24798</v>
      </c>
      <c r="D36" s="98"/>
    </row>
    <row r="37" s="242" customFormat="1" ht="21" customHeight="1" spans="1:4">
      <c r="A37" s="32">
        <v>1100207</v>
      </c>
      <c r="B37" s="32" t="s">
        <v>111</v>
      </c>
      <c r="C37" s="115">
        <v>13635</v>
      </c>
      <c r="D37" s="98"/>
    </row>
    <row r="38" s="242" customFormat="1" ht="21" customHeight="1" spans="1:4">
      <c r="A38" s="32">
        <v>1100208</v>
      </c>
      <c r="B38" s="32" t="s">
        <v>112</v>
      </c>
      <c r="C38" s="115">
        <v>5228</v>
      </c>
      <c r="D38" s="98"/>
    </row>
    <row r="39" s="242" customFormat="1" ht="21" customHeight="1" spans="1:4">
      <c r="A39" s="32">
        <v>1100220</v>
      </c>
      <c r="B39" s="32" t="s">
        <v>113</v>
      </c>
      <c r="C39" s="115">
        <v>0</v>
      </c>
      <c r="D39" s="98"/>
    </row>
    <row r="40" s="242" customFormat="1" ht="21" customHeight="1" spans="1:4">
      <c r="A40" s="32">
        <v>1100221</v>
      </c>
      <c r="B40" s="32" t="s">
        <v>114</v>
      </c>
      <c r="C40" s="115">
        <v>0</v>
      </c>
      <c r="D40" s="98"/>
    </row>
    <row r="41" s="242" customFormat="1" ht="21" customHeight="1" spans="1:4">
      <c r="A41" s="32">
        <v>1100222</v>
      </c>
      <c r="B41" s="32" t="s">
        <v>115</v>
      </c>
      <c r="C41" s="115">
        <v>0</v>
      </c>
      <c r="D41" s="98"/>
    </row>
    <row r="42" s="242" customFormat="1" ht="21" customHeight="1" spans="1:4">
      <c r="A42" s="32">
        <v>1100225</v>
      </c>
      <c r="B42" s="32" t="s">
        <v>116</v>
      </c>
      <c r="C42" s="115">
        <v>16</v>
      </c>
      <c r="D42" s="98"/>
    </row>
    <row r="43" s="242" customFormat="1" ht="21" customHeight="1" spans="1:4">
      <c r="A43" s="32">
        <v>1100226</v>
      </c>
      <c r="B43" s="32" t="s">
        <v>117</v>
      </c>
      <c r="C43" s="115">
        <v>0</v>
      </c>
      <c r="D43" s="98"/>
    </row>
    <row r="44" s="242" customFormat="1" ht="21" customHeight="1" spans="1:4">
      <c r="A44" s="32">
        <v>1100227</v>
      </c>
      <c r="B44" s="32" t="s">
        <v>118</v>
      </c>
      <c r="C44" s="115">
        <v>22136</v>
      </c>
      <c r="D44" s="98"/>
    </row>
    <row r="45" s="242" customFormat="1" ht="21" customHeight="1" spans="1:4">
      <c r="A45" s="32">
        <v>1100228</v>
      </c>
      <c r="B45" s="32" t="s">
        <v>119</v>
      </c>
      <c r="C45" s="115">
        <v>0</v>
      </c>
      <c r="D45" s="98"/>
    </row>
    <row r="46" s="242" customFormat="1" ht="21" customHeight="1" spans="1:4">
      <c r="A46" s="32">
        <v>1100229</v>
      </c>
      <c r="B46" s="32" t="s">
        <v>120</v>
      </c>
      <c r="C46" s="115">
        <v>43</v>
      </c>
      <c r="D46" s="98"/>
    </row>
    <row r="47" s="242" customFormat="1" ht="21" customHeight="1" spans="1:4">
      <c r="A47" s="32">
        <v>1100231</v>
      </c>
      <c r="B47" s="32" t="s">
        <v>121</v>
      </c>
      <c r="C47" s="115">
        <v>10</v>
      </c>
      <c r="D47" s="98"/>
    </row>
    <row r="48" s="242" customFormat="1" ht="21" customHeight="1" spans="1:4">
      <c r="A48" s="32">
        <v>1100241</v>
      </c>
      <c r="B48" s="32" t="s">
        <v>122</v>
      </c>
      <c r="C48" s="115">
        <v>0</v>
      </c>
      <c r="D48" s="98"/>
    </row>
    <row r="49" s="242" customFormat="1" ht="21" customHeight="1" spans="1:4">
      <c r="A49" s="32">
        <v>1100242</v>
      </c>
      <c r="B49" s="32" t="s">
        <v>123</v>
      </c>
      <c r="C49" s="115">
        <v>0</v>
      </c>
      <c r="D49" s="98"/>
    </row>
    <row r="50" s="242" customFormat="1" ht="21" customHeight="1" spans="1:4">
      <c r="A50" s="32">
        <v>1100243</v>
      </c>
      <c r="B50" s="32" t="s">
        <v>124</v>
      </c>
      <c r="C50" s="115">
        <v>0</v>
      </c>
      <c r="D50" s="98"/>
    </row>
    <row r="51" s="242" customFormat="1" ht="21" customHeight="1" spans="1:4">
      <c r="A51" s="32">
        <v>1100244</v>
      </c>
      <c r="B51" s="32" t="s">
        <v>125</v>
      </c>
      <c r="C51" s="115">
        <v>4066</v>
      </c>
      <c r="D51" s="98"/>
    </row>
    <row r="52" s="242" customFormat="1" ht="21" customHeight="1" spans="1:4">
      <c r="A52" s="32">
        <v>1100245</v>
      </c>
      <c r="B52" s="32" t="s">
        <v>126</v>
      </c>
      <c r="C52" s="115">
        <v>4104</v>
      </c>
      <c r="D52" s="98"/>
    </row>
    <row r="53" s="242" customFormat="1" ht="21" customHeight="1" spans="1:4">
      <c r="A53" s="32">
        <v>1100246</v>
      </c>
      <c r="B53" s="32" t="s">
        <v>127</v>
      </c>
      <c r="C53" s="115">
        <v>210</v>
      </c>
      <c r="D53" s="98"/>
    </row>
    <row r="54" s="242" customFormat="1" ht="21" customHeight="1" spans="1:4">
      <c r="A54" s="32">
        <v>1100247</v>
      </c>
      <c r="B54" s="32" t="s">
        <v>128</v>
      </c>
      <c r="C54" s="115">
        <v>1584</v>
      </c>
      <c r="D54" s="98"/>
    </row>
    <row r="55" s="242" customFormat="1" ht="21" customHeight="1" spans="1:4">
      <c r="A55" s="32">
        <v>1100248</v>
      </c>
      <c r="B55" s="32" t="s">
        <v>129</v>
      </c>
      <c r="C55" s="115">
        <v>6853</v>
      </c>
      <c r="D55" s="98"/>
    </row>
    <row r="56" s="242" customFormat="1" ht="21" customHeight="1" spans="1:4">
      <c r="A56" s="32">
        <v>1100249</v>
      </c>
      <c r="B56" s="32" t="s">
        <v>130</v>
      </c>
      <c r="C56" s="115">
        <v>90091</v>
      </c>
      <c r="D56" s="98"/>
    </row>
    <row r="57" s="242" customFormat="1" ht="21" customHeight="1" spans="1:4">
      <c r="A57" s="32">
        <v>1100250</v>
      </c>
      <c r="B57" s="32" t="s">
        <v>131</v>
      </c>
      <c r="C57" s="115">
        <v>16873</v>
      </c>
      <c r="D57" s="98"/>
    </row>
    <row r="58" s="242" customFormat="1" ht="21" customHeight="1" spans="1:4">
      <c r="A58" s="32">
        <v>1100251</v>
      </c>
      <c r="B58" s="32" t="s">
        <v>132</v>
      </c>
      <c r="C58" s="115">
        <v>0</v>
      </c>
      <c r="D58" s="98"/>
    </row>
    <row r="59" s="242" customFormat="1" ht="21" customHeight="1" spans="1:4">
      <c r="A59" s="32">
        <v>1100252</v>
      </c>
      <c r="B59" s="32" t="s">
        <v>133</v>
      </c>
      <c r="C59" s="115">
        <v>3043</v>
      </c>
      <c r="D59" s="98"/>
    </row>
    <row r="60" s="242" customFormat="1" ht="21" customHeight="1" spans="1:4">
      <c r="A60" s="32">
        <v>1100253</v>
      </c>
      <c r="B60" s="32" t="s">
        <v>134</v>
      </c>
      <c r="C60" s="115">
        <v>5170</v>
      </c>
      <c r="D60" s="98"/>
    </row>
    <row r="61" s="242" customFormat="1" ht="21" customHeight="1" spans="1:4">
      <c r="A61" s="32">
        <v>1100254</v>
      </c>
      <c r="B61" s="32" t="s">
        <v>135</v>
      </c>
      <c r="C61" s="115">
        <v>0</v>
      </c>
      <c r="D61" s="98"/>
    </row>
    <row r="62" s="242" customFormat="1" ht="21" customHeight="1" spans="1:4">
      <c r="A62" s="32">
        <v>1100255</v>
      </c>
      <c r="B62" s="32" t="s">
        <v>136</v>
      </c>
      <c r="C62" s="115">
        <v>0</v>
      </c>
      <c r="D62" s="98"/>
    </row>
    <row r="63" s="242" customFormat="1" ht="21" customHeight="1" spans="1:4">
      <c r="A63" s="32">
        <v>1100256</v>
      </c>
      <c r="B63" s="32" t="s">
        <v>137</v>
      </c>
      <c r="C63" s="115">
        <v>0</v>
      </c>
      <c r="D63" s="98"/>
    </row>
    <row r="64" s="242" customFormat="1" ht="21" customHeight="1" spans="1:4">
      <c r="A64" s="32">
        <v>1100257</v>
      </c>
      <c r="B64" s="32" t="s">
        <v>138</v>
      </c>
      <c r="C64" s="115">
        <v>0</v>
      </c>
      <c r="D64" s="98"/>
    </row>
    <row r="65" s="242" customFormat="1" ht="21" customHeight="1" spans="1:4">
      <c r="A65" s="32">
        <v>1100258</v>
      </c>
      <c r="B65" s="32" t="s">
        <v>139</v>
      </c>
      <c r="C65" s="115">
        <v>242</v>
      </c>
      <c r="D65" s="98"/>
    </row>
    <row r="66" s="242" customFormat="1" ht="21" customHeight="1" spans="1:4">
      <c r="A66" s="32">
        <v>1100259</v>
      </c>
      <c r="B66" s="32" t="s">
        <v>140</v>
      </c>
      <c r="C66" s="115">
        <v>656</v>
      </c>
      <c r="D66" s="98"/>
    </row>
    <row r="67" s="242" customFormat="1" ht="21" customHeight="1" spans="1:4">
      <c r="A67" s="32">
        <v>1100260</v>
      </c>
      <c r="B67" s="32" t="s">
        <v>141</v>
      </c>
      <c r="C67" s="115">
        <v>204</v>
      </c>
      <c r="D67" s="98"/>
    </row>
    <row r="68" s="242" customFormat="1" ht="21" customHeight="1" spans="1:4">
      <c r="A68" s="32">
        <v>1100269</v>
      </c>
      <c r="B68" s="32" t="s">
        <v>142</v>
      </c>
      <c r="C68" s="115">
        <v>0</v>
      </c>
      <c r="D68" s="98"/>
    </row>
    <row r="69" s="242" customFormat="1" ht="21" customHeight="1" spans="1:4">
      <c r="A69" s="32">
        <v>1100296</v>
      </c>
      <c r="B69" s="32" t="s">
        <v>143</v>
      </c>
      <c r="C69" s="115">
        <v>2186</v>
      </c>
      <c r="D69" s="98"/>
    </row>
    <row r="70" s="242" customFormat="1" ht="21" customHeight="1" spans="1:4">
      <c r="A70" s="32">
        <v>1100297</v>
      </c>
      <c r="B70" s="32" t="s">
        <v>144</v>
      </c>
      <c r="C70" s="115">
        <v>2044</v>
      </c>
      <c r="D70" s="98"/>
    </row>
    <row r="71" s="242" customFormat="1" ht="21" customHeight="1" spans="1:4">
      <c r="A71" s="32">
        <v>1100299</v>
      </c>
      <c r="B71" s="32" t="s">
        <v>145</v>
      </c>
      <c r="C71" s="497">
        <v>2</v>
      </c>
      <c r="D71" s="98"/>
    </row>
    <row r="72" s="242" customFormat="1" ht="21" customHeight="1" spans="1:4">
      <c r="A72" s="32">
        <v>11003</v>
      </c>
      <c r="B72" s="98" t="s">
        <v>35</v>
      </c>
      <c r="C72" s="497">
        <f>SUM(XFD73:XFD93)</f>
        <v>0</v>
      </c>
      <c r="D72" s="98"/>
    </row>
    <row r="73" s="242" customFormat="1" ht="21" customHeight="1" spans="1:4">
      <c r="A73" s="32">
        <v>1100301</v>
      </c>
      <c r="B73" s="98" t="s">
        <v>146</v>
      </c>
      <c r="C73" s="48">
        <v>527</v>
      </c>
      <c r="D73" s="98"/>
    </row>
    <row r="74" s="242" customFormat="1" ht="21" customHeight="1" spans="1:4">
      <c r="A74" s="32">
        <v>1100302</v>
      </c>
      <c r="B74" s="98" t="s">
        <v>147</v>
      </c>
      <c r="C74" s="48">
        <v>0</v>
      </c>
      <c r="D74" s="98"/>
    </row>
    <row r="75" s="242" customFormat="1" ht="21" customHeight="1" spans="1:4">
      <c r="A75" s="32">
        <v>1100303</v>
      </c>
      <c r="B75" s="98" t="s">
        <v>148</v>
      </c>
      <c r="C75" s="48">
        <v>520</v>
      </c>
      <c r="D75" s="98"/>
    </row>
    <row r="76" s="242" customFormat="1" ht="21" customHeight="1" spans="1:4">
      <c r="A76" s="32">
        <v>1100304</v>
      </c>
      <c r="B76" s="98" t="s">
        <v>149</v>
      </c>
      <c r="C76" s="48">
        <v>0</v>
      </c>
      <c r="D76" s="98"/>
    </row>
    <row r="77" s="242" customFormat="1" ht="21" customHeight="1" spans="1:4">
      <c r="A77" s="32">
        <v>1100305</v>
      </c>
      <c r="B77" s="98" t="s">
        <v>150</v>
      </c>
      <c r="C77" s="48">
        <v>0</v>
      </c>
      <c r="D77" s="98"/>
    </row>
    <row r="78" s="242" customFormat="1" ht="21" customHeight="1" spans="1:4">
      <c r="A78" s="32">
        <v>1100306</v>
      </c>
      <c r="B78" s="98" t="s">
        <v>151</v>
      </c>
      <c r="C78" s="48">
        <v>250</v>
      </c>
      <c r="D78" s="98"/>
    </row>
    <row r="79" s="242" customFormat="1" ht="21" customHeight="1" spans="1:4">
      <c r="A79" s="32">
        <v>1100307</v>
      </c>
      <c r="B79" s="98" t="s">
        <v>152</v>
      </c>
      <c r="C79" s="48">
        <v>560</v>
      </c>
      <c r="D79" s="98"/>
    </row>
    <row r="80" s="242" customFormat="1" ht="21" customHeight="1" spans="1:4">
      <c r="A80" s="32">
        <v>1100308</v>
      </c>
      <c r="B80" s="98" t="s">
        <v>153</v>
      </c>
      <c r="C80" s="48">
        <v>80</v>
      </c>
      <c r="D80" s="98"/>
    </row>
    <row r="81" s="242" customFormat="1" ht="21" customHeight="1" spans="1:4">
      <c r="A81" s="32">
        <v>1100310</v>
      </c>
      <c r="B81" s="98" t="s">
        <v>154</v>
      </c>
      <c r="C81" s="48">
        <v>5119</v>
      </c>
      <c r="D81" s="98"/>
    </row>
    <row r="82" s="242" customFormat="1" ht="21" customHeight="1" spans="1:4">
      <c r="A82" s="32">
        <v>1100311</v>
      </c>
      <c r="B82" s="98" t="s">
        <v>155</v>
      </c>
      <c r="C82" s="48">
        <v>3074</v>
      </c>
      <c r="D82" s="98"/>
    </row>
    <row r="83" s="242" customFormat="1" ht="21" customHeight="1" spans="1:4">
      <c r="A83" s="32">
        <v>1100312</v>
      </c>
      <c r="B83" s="98" t="s">
        <v>156</v>
      </c>
      <c r="C83" s="48">
        <v>1956</v>
      </c>
      <c r="D83" s="98"/>
    </row>
    <row r="84" s="242" customFormat="1" ht="21" customHeight="1" spans="1:4">
      <c r="A84" s="32">
        <v>1100313</v>
      </c>
      <c r="B84" s="98" t="s">
        <v>157</v>
      </c>
      <c r="C84" s="48">
        <v>230</v>
      </c>
      <c r="D84" s="98"/>
    </row>
    <row r="85" s="242" customFormat="1" ht="21" customHeight="1" spans="1:4">
      <c r="A85" s="32">
        <v>1100314</v>
      </c>
      <c r="B85" s="98" t="s">
        <v>158</v>
      </c>
      <c r="C85" s="48">
        <v>0</v>
      </c>
      <c r="D85" s="98"/>
    </row>
    <row r="86" s="242" customFormat="1" ht="21" customHeight="1" spans="1:4">
      <c r="A86" s="32">
        <v>1100315</v>
      </c>
      <c r="B86" s="98" t="s">
        <v>159</v>
      </c>
      <c r="C86" s="48">
        <v>2858</v>
      </c>
      <c r="D86" s="98"/>
    </row>
    <row r="87" s="242" customFormat="1" ht="21" customHeight="1" spans="1:4">
      <c r="A87" s="32">
        <v>1100316</v>
      </c>
      <c r="B87" s="98" t="s">
        <v>160</v>
      </c>
      <c r="C87" s="48">
        <v>3398</v>
      </c>
      <c r="D87" s="98"/>
    </row>
    <row r="88" s="242" customFormat="1" ht="21" customHeight="1" spans="1:4">
      <c r="A88" s="32">
        <v>1100317</v>
      </c>
      <c r="B88" s="98" t="s">
        <v>161</v>
      </c>
      <c r="C88" s="48">
        <v>0</v>
      </c>
      <c r="D88" s="98"/>
    </row>
    <row r="89" s="242" customFormat="1" ht="21" customHeight="1" spans="1:4">
      <c r="A89" s="32">
        <v>1100320</v>
      </c>
      <c r="B89" s="98" t="s">
        <v>162</v>
      </c>
      <c r="C89" s="48">
        <v>56</v>
      </c>
      <c r="D89" s="98"/>
    </row>
    <row r="90" s="242" customFormat="1" ht="21" customHeight="1" spans="1:4">
      <c r="A90" s="32">
        <v>1100321</v>
      </c>
      <c r="B90" s="98" t="s">
        <v>163</v>
      </c>
      <c r="C90" s="48">
        <v>0</v>
      </c>
      <c r="D90" s="98"/>
    </row>
    <row r="91" s="242" customFormat="1" ht="21" customHeight="1" spans="1:4">
      <c r="A91" s="32">
        <v>1100322</v>
      </c>
      <c r="B91" s="98" t="s">
        <v>164</v>
      </c>
      <c r="C91" s="48">
        <v>0</v>
      </c>
      <c r="D91" s="98"/>
    </row>
    <row r="92" s="242" customFormat="1" ht="21" customHeight="1" spans="1:4">
      <c r="A92" s="32">
        <v>1100324</v>
      </c>
      <c r="B92" s="98" t="s">
        <v>165</v>
      </c>
      <c r="C92" s="48">
        <v>241</v>
      </c>
      <c r="D92" s="98"/>
    </row>
    <row r="93" s="242" customFormat="1" ht="21" customHeight="1" spans="1:4">
      <c r="A93" s="32">
        <v>1100399</v>
      </c>
      <c r="B93" s="98" t="s">
        <v>166</v>
      </c>
      <c r="C93" s="48"/>
      <c r="D93" s="98"/>
    </row>
    <row r="94" s="242" customFormat="1" ht="21" customHeight="1" spans="1:4">
      <c r="A94" s="32">
        <v>11006</v>
      </c>
      <c r="B94" s="98" t="s">
        <v>167</v>
      </c>
      <c r="C94" s="115">
        <f>XFD95+XFD96</f>
        <v>0</v>
      </c>
      <c r="D94" s="98"/>
    </row>
    <row r="95" s="242" customFormat="1" ht="21" customHeight="1" spans="1:4">
      <c r="A95" s="32">
        <v>1100601</v>
      </c>
      <c r="B95" s="98" t="s">
        <v>168</v>
      </c>
      <c r="C95" s="115">
        <v>5536</v>
      </c>
      <c r="D95" s="98"/>
    </row>
    <row r="96" s="242" customFormat="1" ht="21" customHeight="1" spans="1:4">
      <c r="A96" s="32">
        <v>1100602</v>
      </c>
      <c r="B96" s="98" t="s">
        <v>169</v>
      </c>
      <c r="C96" s="115"/>
      <c r="D96" s="98"/>
    </row>
    <row r="97" s="242" customFormat="1" ht="21" customHeight="1" spans="1:4">
      <c r="A97" s="32">
        <v>11008</v>
      </c>
      <c r="B97" s="98" t="s">
        <v>170</v>
      </c>
      <c r="C97" s="115">
        <f>SUM(XFD98)</f>
        <v>0</v>
      </c>
      <c r="D97" s="98"/>
    </row>
    <row r="98" s="242" customFormat="1" ht="21" customHeight="1" spans="1:4">
      <c r="A98" s="32"/>
      <c r="B98" s="360" t="s">
        <v>171</v>
      </c>
      <c r="C98" s="48">
        <v>37606</v>
      </c>
      <c r="D98" s="331"/>
    </row>
    <row r="99" s="242" customFormat="1" ht="21" customHeight="1" spans="1:4">
      <c r="A99" s="32">
        <v>11009</v>
      </c>
      <c r="B99" s="98" t="s">
        <v>172</v>
      </c>
      <c r="C99" s="48">
        <f>XFD100</f>
        <v>0</v>
      </c>
      <c r="D99" s="331"/>
    </row>
    <row r="100" s="242" customFormat="1" ht="21" customHeight="1" spans="1:4">
      <c r="A100" s="32">
        <v>1100901</v>
      </c>
      <c r="B100" s="360" t="s">
        <v>173</v>
      </c>
      <c r="C100" s="48">
        <f>SUM(XFD101:XFD104)</f>
        <v>0</v>
      </c>
      <c r="D100" s="331"/>
    </row>
    <row r="101" s="242" customFormat="1" ht="21" customHeight="1" spans="1:4">
      <c r="A101" s="32">
        <v>110090102</v>
      </c>
      <c r="B101" s="98" t="s">
        <v>174</v>
      </c>
      <c r="C101" s="48"/>
      <c r="D101" s="331"/>
    </row>
    <row r="102" s="242" customFormat="1" ht="21" customHeight="1" spans="1:4">
      <c r="A102" s="32">
        <v>110090103</v>
      </c>
      <c r="B102" s="98" t="s">
        <v>175</v>
      </c>
      <c r="C102" s="48">
        <v>3996</v>
      </c>
      <c r="D102" s="331"/>
    </row>
    <row r="103" s="242" customFormat="1" ht="21" customHeight="1" spans="1:4">
      <c r="A103" s="32">
        <v>110090104</v>
      </c>
      <c r="B103" s="98" t="s">
        <v>176</v>
      </c>
      <c r="C103" s="48"/>
      <c r="D103" s="331"/>
    </row>
    <row r="104" s="242" customFormat="1" ht="21" customHeight="1" spans="1:4">
      <c r="A104" s="32">
        <v>110090199</v>
      </c>
      <c r="B104" s="98" t="s">
        <v>177</v>
      </c>
      <c r="C104" s="48">
        <v>34727</v>
      </c>
      <c r="D104" s="331"/>
    </row>
    <row r="105" s="242" customFormat="1" ht="21" customHeight="1" spans="1:4">
      <c r="A105" s="32">
        <v>11011</v>
      </c>
      <c r="B105" s="98" t="s">
        <v>178</v>
      </c>
      <c r="C105" s="48">
        <f>XFD106</f>
        <v>0</v>
      </c>
      <c r="D105" s="331"/>
    </row>
    <row r="106" s="242" customFormat="1" ht="21" customHeight="1" spans="1:4">
      <c r="A106" s="32">
        <v>1101101</v>
      </c>
      <c r="B106" s="98" t="s">
        <v>179</v>
      </c>
      <c r="C106" s="48">
        <f>XFD107+XFD110</f>
        <v>0</v>
      </c>
      <c r="D106" s="331"/>
    </row>
    <row r="107" s="242" customFormat="1" ht="21" customHeight="1" spans="1:4">
      <c r="A107" s="32">
        <v>110110101</v>
      </c>
      <c r="B107" s="32" t="s">
        <v>180</v>
      </c>
      <c r="C107" s="48">
        <f>SUM(XFD108:XFD109)</f>
        <v>0</v>
      </c>
      <c r="D107" s="331"/>
    </row>
    <row r="108" s="242" customFormat="1" ht="21" customHeight="1" spans="1:4">
      <c r="A108" s="32"/>
      <c r="B108" s="32" t="s">
        <v>181</v>
      </c>
      <c r="C108" s="48">
        <v>9335</v>
      </c>
      <c r="D108" s="331"/>
    </row>
    <row r="109" s="242" customFormat="1" ht="21" customHeight="1" spans="1:4">
      <c r="A109" s="32"/>
      <c r="B109" s="32" t="s">
        <v>182</v>
      </c>
      <c r="C109" s="48">
        <v>5953</v>
      </c>
      <c r="D109" s="331"/>
    </row>
    <row r="110" s="242" customFormat="1" ht="21" customHeight="1" spans="1:4">
      <c r="A110" s="32">
        <v>110110103</v>
      </c>
      <c r="B110" s="32" t="s">
        <v>183</v>
      </c>
      <c r="C110" s="48"/>
      <c r="D110" s="331"/>
    </row>
    <row r="111" s="242" customFormat="1" ht="21" customHeight="1" spans="1:4">
      <c r="A111" s="32">
        <v>11015</v>
      </c>
      <c r="B111" s="360" t="s">
        <v>184</v>
      </c>
      <c r="C111" s="48">
        <v>10000</v>
      </c>
      <c r="D111" s="331"/>
    </row>
    <row r="112" s="242" customFormat="1" ht="21" customHeight="1" spans="1:4">
      <c r="A112" s="32"/>
      <c r="B112" s="86" t="s">
        <v>40</v>
      </c>
      <c r="C112" s="87">
        <f>XFD5+XFD31</f>
        <v>0</v>
      </c>
      <c r="D112" s="331"/>
    </row>
    <row r="115" customHeight="1" spans="3:3">
      <c r="C115" s="491">
        <f>'4、本级公共预算支出'!XFD554-XFD112</f>
        <v>0</v>
      </c>
    </row>
  </sheetData>
  <mergeCells count="3">
    <mergeCell ref="A2:D2"/>
    <mergeCell ref="A3:B3"/>
    <mergeCell ref="C3:D3"/>
  </mergeCells>
  <pageMargins left="0.904861" right="0.904861" top="0.944444" bottom="0.747917" header="0.314583" footer="0.511806"/>
  <pageSetup paperSize="9" scale="90" firstPageNumber="5" orientation="portrait" useFirstPageNumber="1" horizontalDpi="600" verticalDpi="600"/>
  <headerFooter>
    <oddFooter>&amp;C&amp;"Times New Roman"&amp;12— &amp;P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1"/>
  <sheetViews>
    <sheetView workbookViewId="0">
      <selection activeCell="L16" sqref="L16"/>
    </sheetView>
  </sheetViews>
  <sheetFormatPr defaultColWidth="10" defaultRowHeight="15" customHeight="1" outlineLevelCol="2"/>
  <cols>
    <col min="1" max="1" width="27.25" style="227" customWidth="1"/>
    <col min="2" max="3" width="27" style="227" customWidth="1"/>
    <col min="4" max="257" width="10" style="227" customWidth="1"/>
  </cols>
  <sheetData>
    <row r="1" s="227" customFormat="1" ht="33" customHeight="1" spans="1:1">
      <c r="A1" s="203" t="s">
        <v>1199</v>
      </c>
    </row>
    <row r="2" s="227" customFormat="1" ht="40" customHeight="1" spans="1:3">
      <c r="A2" s="229" t="s">
        <v>1200</v>
      </c>
      <c r="B2" s="230"/>
      <c r="C2" s="230"/>
    </row>
    <row r="3" s="228" customFormat="1" ht="24" customHeight="1" spans="1:3">
      <c r="A3" s="231" t="s">
        <v>1201</v>
      </c>
      <c r="B3" s="231"/>
      <c r="C3" s="232" t="s">
        <v>1202</v>
      </c>
    </row>
    <row r="4" s="227" customFormat="1" ht="34.5" customHeight="1" spans="1:3">
      <c r="A4" s="233" t="s">
        <v>666</v>
      </c>
      <c r="B4" s="234" t="s">
        <v>1203</v>
      </c>
      <c r="C4" s="235"/>
    </row>
    <row r="5" s="227" customFormat="1" ht="34.5" customHeight="1" spans="1:3">
      <c r="A5" s="236"/>
      <c r="B5" s="237" t="s">
        <v>1204</v>
      </c>
      <c r="C5" s="238" t="s">
        <v>669</v>
      </c>
    </row>
    <row r="6" s="227" customFormat="1" ht="34.5" customHeight="1" spans="1:3">
      <c r="A6" s="239" t="s">
        <v>670</v>
      </c>
      <c r="B6" s="116">
        <v>1031618.2</v>
      </c>
      <c r="C6" s="116">
        <v>1159971</v>
      </c>
    </row>
    <row r="7" s="227" customFormat="1" ht="34.5" customHeight="1" spans="1:3">
      <c r="A7" s="239" t="s">
        <v>671</v>
      </c>
      <c r="B7" s="116">
        <v>195864</v>
      </c>
      <c r="C7" s="116">
        <v>250382</v>
      </c>
    </row>
    <row r="8" s="227" customFormat="1" ht="34.5" customHeight="1" spans="1:3">
      <c r="A8" s="239" t="s">
        <v>672</v>
      </c>
      <c r="B8" s="116">
        <v>220431</v>
      </c>
      <c r="C8" s="116">
        <v>231798</v>
      </c>
    </row>
    <row r="9" s="227" customFormat="1" ht="34.5" customHeight="1" spans="1:3">
      <c r="A9" s="239" t="s">
        <v>673</v>
      </c>
      <c r="B9" s="116">
        <v>263694.1</v>
      </c>
      <c r="C9" s="116">
        <v>289998</v>
      </c>
    </row>
    <row r="10" s="227" customFormat="1" ht="34.5" customHeight="1" spans="1:3">
      <c r="A10" s="239" t="s">
        <v>674</v>
      </c>
      <c r="B10" s="116">
        <v>351629</v>
      </c>
      <c r="C10" s="116">
        <v>387793</v>
      </c>
    </row>
    <row r="11" s="227" customFormat="1" ht="34.5" customHeight="1" spans="1:2">
      <c r="A11" s="240" t="s">
        <v>1205</v>
      </c>
      <c r="B11" s="241"/>
    </row>
  </sheetData>
  <mergeCells count="5">
    <mergeCell ref="A2:C2"/>
    <mergeCell ref="A3:B3"/>
    <mergeCell ref="B4:C4"/>
    <mergeCell ref="A11:B11"/>
    <mergeCell ref="A4:A5"/>
  </mergeCells>
  <pageMargins left="0.786806" right="0.786806" top="0.944444" bottom="0.747917" header="0.314583" footer="0.511806"/>
  <pageSetup paperSize="9" scale="90" firstPageNumber="68" orientation="portrait" useFirstPageNumber="1" horizontalDpi="600" verticalDpi="600"/>
  <headerFooter>
    <oddFooter>&amp;C&amp;"Times New Roman"&amp;12— &amp;P —</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workbookViewId="0">
      <selection activeCell="C53" sqref="C53"/>
    </sheetView>
  </sheetViews>
  <sheetFormatPr defaultColWidth="9" defaultRowHeight="13.5" customHeight="1" outlineLevelCol="6"/>
  <cols>
    <col min="1" max="1" width="9" style="218" customWidth="1"/>
    <col min="2" max="2" width="14.2166666666667" style="218" customWidth="1"/>
    <col min="3" max="7" width="10.6666666666667" style="218" customWidth="1"/>
    <col min="8" max="257" width="9" style="218" customWidth="1"/>
  </cols>
  <sheetData>
    <row r="1" s="218" customFormat="1" ht="14.25" spans="1:1">
      <c r="A1" s="203" t="s">
        <v>1206</v>
      </c>
    </row>
    <row r="4" s="218" customFormat="1" spans="2:7">
      <c r="B4" s="219" t="s">
        <v>1207</v>
      </c>
      <c r="C4" s="219"/>
      <c r="D4" s="219"/>
      <c r="E4" s="219"/>
      <c r="F4" s="219"/>
      <c r="G4" s="219"/>
    </row>
    <row r="5" s="218" customFormat="1" spans="2:7">
      <c r="B5" s="219"/>
      <c r="C5" s="219"/>
      <c r="D5" s="219"/>
      <c r="E5" s="219"/>
      <c r="F5" s="219"/>
      <c r="G5" s="219"/>
    </row>
    <row r="6" s="218" customFormat="1" spans="2:7">
      <c r="B6" s="219"/>
      <c r="C6" s="219"/>
      <c r="D6" s="219"/>
      <c r="E6" s="219"/>
      <c r="F6" s="219"/>
      <c r="G6" s="219"/>
    </row>
    <row r="7" s="218" customFormat="1" spans="7:7">
      <c r="G7" s="218" t="s">
        <v>2</v>
      </c>
    </row>
    <row r="8" s="218" customFormat="1" ht="37.95" customHeight="1" spans="2:7">
      <c r="B8" s="220" t="s">
        <v>1208</v>
      </c>
      <c r="C8" s="221" t="s">
        <v>1209</v>
      </c>
      <c r="D8" s="222"/>
      <c r="E8" s="222"/>
      <c r="F8" s="222"/>
      <c r="G8" s="223"/>
    </row>
    <row r="9" s="218" customFormat="1" ht="37.95" customHeight="1" spans="2:7">
      <c r="B9" s="224" t="s">
        <v>1045</v>
      </c>
      <c r="C9" s="225" t="s">
        <v>1210</v>
      </c>
      <c r="D9" s="222" t="s">
        <v>1211</v>
      </c>
      <c r="E9" s="223"/>
      <c r="F9" s="221" t="s">
        <v>1212</v>
      </c>
      <c r="G9" s="223"/>
    </row>
    <row r="10" s="218" customFormat="1" ht="37.95" customHeight="1" spans="2:7">
      <c r="B10" s="226"/>
      <c r="C10" s="225"/>
      <c r="D10" s="223" t="s">
        <v>1213</v>
      </c>
      <c r="E10" s="225" t="s">
        <v>1214</v>
      </c>
      <c r="F10" s="225" t="s">
        <v>1213</v>
      </c>
      <c r="G10" s="225" t="s">
        <v>1214</v>
      </c>
    </row>
    <row r="11" s="218" customFormat="1" ht="37.95" customHeight="1" spans="2:7">
      <c r="B11" s="225" t="s">
        <v>1215</v>
      </c>
      <c r="C11" s="134">
        <f>SUM(XFD12:XFD15)</f>
        <v>0</v>
      </c>
      <c r="D11" s="134" t="e">
        <f>SUM(#REF!)</f>
        <v>#REF!</v>
      </c>
      <c r="E11" s="134" t="e">
        <f>SUM(#REF!)</f>
        <v>#REF!</v>
      </c>
      <c r="F11" s="134" t="e">
        <f>SUM(#REF!)</f>
        <v>#REF!</v>
      </c>
      <c r="G11" s="134" t="e">
        <f>SUM(#REF!)</f>
        <v>#REF!</v>
      </c>
    </row>
    <row r="12" s="218" customFormat="1" ht="37.95" customHeight="1" spans="2:7">
      <c r="B12" s="225" t="s">
        <v>1216</v>
      </c>
      <c r="C12" s="134">
        <f t="shared" ref="C12:C15" si="0">SUM(XFD12)</f>
        <v>0</v>
      </c>
      <c r="D12" s="134">
        <v>16628.4</v>
      </c>
      <c r="E12" s="134">
        <v>18664</v>
      </c>
      <c r="F12" s="134">
        <v>6286</v>
      </c>
      <c r="G12" s="134">
        <v>17654</v>
      </c>
    </row>
    <row r="13" s="218" customFormat="1" ht="37.95" customHeight="1" spans="2:7">
      <c r="B13" s="225" t="s">
        <v>648</v>
      </c>
      <c r="C13" s="134">
        <f t="shared" si="0"/>
        <v>0</v>
      </c>
      <c r="D13" s="134">
        <v>14883</v>
      </c>
      <c r="E13" s="134">
        <v>6500</v>
      </c>
      <c r="F13" s="134">
        <v>7352</v>
      </c>
      <c r="G13" s="134">
        <v>8259</v>
      </c>
    </row>
    <row r="14" s="218" customFormat="1" ht="37.95" customHeight="1" spans="2:7">
      <c r="B14" s="225" t="s">
        <v>652</v>
      </c>
      <c r="C14" s="134">
        <f t="shared" si="0"/>
        <v>0</v>
      </c>
      <c r="D14" s="134">
        <v>38052.6</v>
      </c>
      <c r="E14" s="134">
        <v>9100</v>
      </c>
      <c r="F14" s="134">
        <v>8713.257658</v>
      </c>
      <c r="G14" s="134">
        <v>7896.625079</v>
      </c>
    </row>
    <row r="15" s="218" customFormat="1" ht="37.95" customHeight="1" spans="2:7">
      <c r="B15" s="225" t="s">
        <v>651</v>
      </c>
      <c r="C15" s="134">
        <f t="shared" si="0"/>
        <v>0</v>
      </c>
      <c r="D15" s="134">
        <v>37063</v>
      </c>
      <c r="E15" s="134">
        <v>23922</v>
      </c>
      <c r="F15" s="134">
        <v>11786.18874</v>
      </c>
      <c r="G15" s="134">
        <v>6841.567905</v>
      </c>
    </row>
  </sheetData>
  <mergeCells count="6">
    <mergeCell ref="C8:G8"/>
    <mergeCell ref="D9:E9"/>
    <mergeCell ref="F9:G9"/>
    <mergeCell ref="B9:B10"/>
    <mergeCell ref="C9:C10"/>
    <mergeCell ref="B4:G6"/>
  </mergeCells>
  <pageMargins left="0.75" right="0.75" top="1" bottom="1" header="0.5" footer="0.5"/>
  <pageSetup paperSize="9" orientation="portrait" horizontalDpi="600" vertic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
  <sheetViews>
    <sheetView workbookViewId="0">
      <selection activeCell="C53" sqref="C53"/>
    </sheetView>
  </sheetViews>
  <sheetFormatPr defaultColWidth="9" defaultRowHeight="13.5" customHeight="1" outlineLevelCol="4"/>
  <cols>
    <col min="1" max="1" width="8.88333333333333" style="202" customWidth="1"/>
    <col min="2" max="2" width="20.4416666666667" style="201" customWidth="1"/>
    <col min="3" max="3" width="24.3333333333333" style="201" customWidth="1"/>
    <col min="4" max="4" width="45.4416666666667" style="201" customWidth="1"/>
    <col min="5" max="5" width="25.875" style="201" customWidth="1"/>
    <col min="6" max="257" width="9" style="201" customWidth="1"/>
  </cols>
  <sheetData>
    <row r="1" s="201" customFormat="1" ht="14.25" spans="1:1">
      <c r="A1" s="203" t="s">
        <v>1217</v>
      </c>
    </row>
    <row r="2" s="201" customFormat="1" ht="36" customHeight="1" spans="1:5">
      <c r="A2" s="204" t="s">
        <v>1218</v>
      </c>
      <c r="B2" s="204"/>
      <c r="C2" s="204"/>
      <c r="D2" s="204"/>
      <c r="E2" s="204"/>
    </row>
    <row r="3" s="201" customFormat="1" ht="21" customHeight="1" spans="1:5">
      <c r="A3" s="202"/>
      <c r="E3" s="205" t="s">
        <v>2</v>
      </c>
    </row>
    <row r="4" s="201" customFormat="1" ht="37" customHeight="1" spans="1:5">
      <c r="A4" s="206" t="s">
        <v>1219</v>
      </c>
      <c r="B4" s="207" t="s">
        <v>1220</v>
      </c>
      <c r="C4" s="206" t="s">
        <v>1221</v>
      </c>
      <c r="D4" s="206" t="s">
        <v>1222</v>
      </c>
      <c r="E4" s="206" t="s">
        <v>1223</v>
      </c>
    </row>
    <row r="5" s="201" customFormat="1" ht="25" customHeight="1" spans="1:5">
      <c r="A5" s="208">
        <v>1</v>
      </c>
      <c r="B5" s="209" t="s">
        <v>1216</v>
      </c>
      <c r="C5" s="210" t="s">
        <v>1224</v>
      </c>
      <c r="D5" s="210" t="s">
        <v>1225</v>
      </c>
      <c r="E5" s="211">
        <v>600</v>
      </c>
    </row>
    <row r="6" s="201" customFormat="1" ht="25" customHeight="1" spans="1:5">
      <c r="A6" s="208">
        <v>2</v>
      </c>
      <c r="B6" s="209" t="s">
        <v>1216</v>
      </c>
      <c r="C6" s="212" t="s">
        <v>1226</v>
      </c>
      <c r="D6" s="213" t="s">
        <v>1227</v>
      </c>
      <c r="E6" s="211">
        <v>45</v>
      </c>
    </row>
    <row r="7" s="201" customFormat="1" ht="25" customHeight="1" spans="1:5">
      <c r="A7" s="208">
        <v>3</v>
      </c>
      <c r="B7" s="209" t="s">
        <v>1216</v>
      </c>
      <c r="C7" s="212" t="s">
        <v>1228</v>
      </c>
      <c r="D7" s="212" t="s">
        <v>1229</v>
      </c>
      <c r="E7" s="211">
        <v>100</v>
      </c>
    </row>
    <row r="8" s="201" customFormat="1" ht="25" customHeight="1" spans="1:5">
      <c r="A8" s="208">
        <v>4</v>
      </c>
      <c r="B8" s="209" t="s">
        <v>1216</v>
      </c>
      <c r="C8" s="210" t="s">
        <v>1230</v>
      </c>
      <c r="D8" s="210" t="s">
        <v>1231</v>
      </c>
      <c r="E8" s="211">
        <v>200</v>
      </c>
    </row>
    <row r="9" s="201" customFormat="1" ht="25" customHeight="1" spans="1:5">
      <c r="A9" s="208">
        <v>5</v>
      </c>
      <c r="B9" s="209" t="s">
        <v>1216</v>
      </c>
      <c r="C9" s="214" t="s">
        <v>1232</v>
      </c>
      <c r="D9" s="212" t="s">
        <v>1233</v>
      </c>
      <c r="E9" s="211">
        <v>200</v>
      </c>
    </row>
    <row r="10" s="201" customFormat="1" ht="25" customHeight="1" spans="1:5">
      <c r="A10" s="208">
        <v>6</v>
      </c>
      <c r="B10" s="209" t="s">
        <v>1216</v>
      </c>
      <c r="C10" s="210" t="s">
        <v>1232</v>
      </c>
      <c r="D10" s="210" t="s">
        <v>1234</v>
      </c>
      <c r="E10" s="211">
        <v>100</v>
      </c>
    </row>
    <row r="11" s="201" customFormat="1" ht="25" customHeight="1" spans="1:5">
      <c r="A11" s="208">
        <v>7</v>
      </c>
      <c r="B11" s="209" t="s">
        <v>1216</v>
      </c>
      <c r="C11" s="210" t="s">
        <v>1232</v>
      </c>
      <c r="D11" s="215" t="s">
        <v>1235</v>
      </c>
      <c r="E11" s="211">
        <v>595</v>
      </c>
    </row>
    <row r="12" s="201" customFormat="1" ht="25" customHeight="1" spans="1:5">
      <c r="A12" s="208">
        <v>8</v>
      </c>
      <c r="B12" s="209" t="s">
        <v>1216</v>
      </c>
      <c r="C12" s="212" t="s">
        <v>1236</v>
      </c>
      <c r="D12" s="212" t="s">
        <v>1237</v>
      </c>
      <c r="E12" s="211">
        <v>400</v>
      </c>
    </row>
    <row r="13" s="201" customFormat="1" ht="25" customHeight="1" spans="1:5">
      <c r="A13" s="208">
        <v>9</v>
      </c>
      <c r="B13" s="209" t="s">
        <v>1216</v>
      </c>
      <c r="C13" s="212" t="s">
        <v>1238</v>
      </c>
      <c r="D13" s="212" t="s">
        <v>1239</v>
      </c>
      <c r="E13" s="211">
        <v>21</v>
      </c>
    </row>
    <row r="14" s="201" customFormat="1" ht="25" customHeight="1" spans="1:5">
      <c r="A14" s="208">
        <v>10</v>
      </c>
      <c r="B14" s="209" t="s">
        <v>1216</v>
      </c>
      <c r="C14" s="210" t="s">
        <v>1240</v>
      </c>
      <c r="D14" s="210" t="s">
        <v>1241</v>
      </c>
      <c r="E14" s="211">
        <v>392</v>
      </c>
    </row>
    <row r="15" s="201" customFormat="1" ht="25" customHeight="1" spans="1:5">
      <c r="A15" s="208">
        <v>11</v>
      </c>
      <c r="B15" s="209" t="s">
        <v>1216</v>
      </c>
      <c r="C15" s="210" t="s">
        <v>1240</v>
      </c>
      <c r="D15" s="215" t="s">
        <v>1242</v>
      </c>
      <c r="E15" s="211">
        <v>160</v>
      </c>
    </row>
    <row r="16" s="201" customFormat="1" ht="25" customHeight="1" spans="1:5">
      <c r="A16" s="208">
        <v>12</v>
      </c>
      <c r="B16" s="209" t="s">
        <v>1216</v>
      </c>
      <c r="C16" s="210" t="s">
        <v>1243</v>
      </c>
      <c r="D16" s="210" t="s">
        <v>1244</v>
      </c>
      <c r="E16" s="211">
        <v>300</v>
      </c>
    </row>
    <row r="17" s="201" customFormat="1" ht="25" customHeight="1" spans="1:5">
      <c r="A17" s="208">
        <v>13</v>
      </c>
      <c r="B17" s="216" t="s">
        <v>1216</v>
      </c>
      <c r="C17" s="210" t="s">
        <v>1245</v>
      </c>
      <c r="D17" s="210" t="s">
        <v>1246</v>
      </c>
      <c r="E17" s="211">
        <v>430</v>
      </c>
    </row>
    <row r="18" s="201" customFormat="1" ht="25" customHeight="1" spans="1:5">
      <c r="A18" s="208">
        <v>14</v>
      </c>
      <c r="B18" s="216" t="s">
        <v>1216</v>
      </c>
      <c r="C18" s="210" t="s">
        <v>1247</v>
      </c>
      <c r="D18" s="210" t="s">
        <v>1248</v>
      </c>
      <c r="E18" s="211">
        <v>85</v>
      </c>
    </row>
    <row r="19" s="201" customFormat="1" ht="25" customHeight="1" spans="1:5">
      <c r="A19" s="208">
        <v>15</v>
      </c>
      <c r="B19" s="216" t="s">
        <v>1216</v>
      </c>
      <c r="C19" s="210" t="s">
        <v>1249</v>
      </c>
      <c r="D19" s="210" t="s">
        <v>1250</v>
      </c>
      <c r="E19" s="211">
        <v>1267</v>
      </c>
    </row>
    <row r="20" s="201" customFormat="1" ht="25" customHeight="1" spans="1:5">
      <c r="A20" s="208">
        <v>16</v>
      </c>
      <c r="B20" s="216" t="s">
        <v>1216</v>
      </c>
      <c r="C20" s="210" t="s">
        <v>1249</v>
      </c>
      <c r="D20" s="215" t="s">
        <v>1251</v>
      </c>
      <c r="E20" s="211">
        <v>1200</v>
      </c>
    </row>
    <row r="21" s="201" customFormat="1" ht="25" customHeight="1" spans="1:5">
      <c r="A21" s="208">
        <v>17</v>
      </c>
      <c r="B21" s="216" t="s">
        <v>1216</v>
      </c>
      <c r="C21" s="210" t="s">
        <v>1252</v>
      </c>
      <c r="D21" s="215" t="s">
        <v>1253</v>
      </c>
      <c r="E21" s="211">
        <v>290</v>
      </c>
    </row>
    <row r="22" s="201" customFormat="1" ht="25" customHeight="1" spans="1:5">
      <c r="A22" s="208">
        <v>18</v>
      </c>
      <c r="B22" s="216" t="s">
        <v>1216</v>
      </c>
      <c r="C22" s="217" t="s">
        <v>1254</v>
      </c>
      <c r="D22" s="217" t="s">
        <v>1255</v>
      </c>
      <c r="E22" s="211">
        <v>900</v>
      </c>
    </row>
    <row r="23" s="201" customFormat="1" ht="25" customHeight="1" spans="1:5">
      <c r="A23" s="208">
        <v>19</v>
      </c>
      <c r="B23" s="216" t="s">
        <v>1216</v>
      </c>
      <c r="C23" s="217" t="s">
        <v>1254</v>
      </c>
      <c r="D23" s="217" t="s">
        <v>1256</v>
      </c>
      <c r="E23" s="211">
        <v>1000</v>
      </c>
    </row>
    <row r="24" s="201" customFormat="1" ht="25" customHeight="1" spans="1:5">
      <c r="A24" s="208">
        <v>20</v>
      </c>
      <c r="B24" s="216" t="s">
        <v>1216</v>
      </c>
      <c r="C24" s="217" t="s">
        <v>1254</v>
      </c>
      <c r="D24" s="217" t="s">
        <v>1257</v>
      </c>
      <c r="E24" s="211">
        <v>4000</v>
      </c>
    </row>
    <row r="25" s="201" customFormat="1" ht="25" customHeight="1" spans="1:5">
      <c r="A25" s="208">
        <v>21</v>
      </c>
      <c r="B25" s="216" t="s">
        <v>1216</v>
      </c>
      <c r="C25" s="217" t="s">
        <v>1254</v>
      </c>
      <c r="D25" s="217" t="s">
        <v>1258</v>
      </c>
      <c r="E25" s="211">
        <v>4600</v>
      </c>
    </row>
    <row r="26" s="201" customFormat="1" ht="25" customHeight="1" spans="1:5">
      <c r="A26" s="208">
        <v>22</v>
      </c>
      <c r="B26" s="216" t="s">
        <v>1216</v>
      </c>
      <c r="C26" s="217" t="s">
        <v>1259</v>
      </c>
      <c r="D26" s="217" t="s">
        <v>1260</v>
      </c>
      <c r="E26" s="211">
        <v>40000</v>
      </c>
    </row>
    <row r="27" s="201" customFormat="1" ht="25" customHeight="1" spans="1:5">
      <c r="A27" s="208">
        <v>23</v>
      </c>
      <c r="B27" s="216" t="s">
        <v>1216</v>
      </c>
      <c r="C27" s="217" t="s">
        <v>1261</v>
      </c>
      <c r="D27" s="217" t="s">
        <v>1262</v>
      </c>
      <c r="E27" s="211">
        <v>5000</v>
      </c>
    </row>
    <row r="28" s="201" customFormat="1" ht="25" customHeight="1" spans="1:5">
      <c r="A28" s="208">
        <v>24</v>
      </c>
      <c r="B28" s="216" t="s">
        <v>1216</v>
      </c>
      <c r="C28" s="217" t="s">
        <v>1263</v>
      </c>
      <c r="D28" s="217" t="s">
        <v>1264</v>
      </c>
      <c r="E28" s="211">
        <v>6500</v>
      </c>
    </row>
    <row r="29" s="201" customFormat="1" ht="25" customHeight="1" spans="1:5">
      <c r="A29" s="208">
        <v>25</v>
      </c>
      <c r="B29" s="216" t="s">
        <v>1216</v>
      </c>
      <c r="C29" s="217" t="s">
        <v>1263</v>
      </c>
      <c r="D29" s="217" t="s">
        <v>1265</v>
      </c>
      <c r="E29" s="211">
        <v>10000</v>
      </c>
    </row>
    <row r="30" s="201" customFormat="1" ht="25" customHeight="1" spans="1:5">
      <c r="A30" s="208">
        <v>26</v>
      </c>
      <c r="B30" s="216" t="s">
        <v>1216</v>
      </c>
      <c r="C30" s="217" t="s">
        <v>1266</v>
      </c>
      <c r="D30" s="217" t="s">
        <v>1267</v>
      </c>
      <c r="E30" s="211">
        <v>2000</v>
      </c>
    </row>
  </sheetData>
  <mergeCells count="1">
    <mergeCell ref="A2:E2"/>
  </mergeCells>
  <pageMargins left="0.75" right="0.75" top="1" bottom="1" header="0.5" footer="0.5"/>
  <pageSetup paperSize="9" orientation="portrait" horizontalDpi="600" vertic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35"/>
  <sheetViews>
    <sheetView showZeros="0" workbookViewId="0">
      <selection activeCell="C53" sqref="C53"/>
    </sheetView>
  </sheetViews>
  <sheetFormatPr defaultColWidth="9" defaultRowHeight="15.75" customHeight="1" outlineLevelCol="3"/>
  <cols>
    <col min="1" max="1" width="16.125" style="140" customWidth="1"/>
    <col min="2" max="2" width="46.125" style="140" customWidth="1"/>
    <col min="3" max="3" width="10.375" style="140" customWidth="1"/>
    <col min="4" max="4" width="11.25" style="140" customWidth="1"/>
    <col min="5" max="257" width="9" style="140" customWidth="1"/>
  </cols>
  <sheetData>
    <row r="1" s="140" customFormat="1" ht="18.75" spans="1:2">
      <c r="A1" s="143" t="s">
        <v>1268</v>
      </c>
      <c r="B1" s="163"/>
    </row>
    <row r="2" s="140" customFormat="1" ht="35" customHeight="1" spans="1:4">
      <c r="A2" s="164" t="s">
        <v>1269</v>
      </c>
      <c r="B2" s="144"/>
      <c r="C2" s="144"/>
      <c r="D2" s="144"/>
    </row>
    <row r="3" s="146" customFormat="1" ht="21" customHeight="1" spans="2:4">
      <c r="B3" s="165"/>
      <c r="C3" s="194" t="s">
        <v>1270</v>
      </c>
      <c r="D3" s="195" t="s">
        <v>2</v>
      </c>
    </row>
    <row r="4" s="138" customFormat="1" ht="20" customHeight="1" spans="1:4">
      <c r="A4" s="168" t="s">
        <v>44</v>
      </c>
      <c r="B4" s="168" t="s">
        <v>45</v>
      </c>
      <c r="C4" s="169" t="s">
        <v>646</v>
      </c>
      <c r="D4" s="169" t="s">
        <v>81</v>
      </c>
    </row>
    <row r="5" s="138" customFormat="1" ht="20" customHeight="1" spans="1:4">
      <c r="A5" s="181">
        <v>10301</v>
      </c>
      <c r="B5" s="179" t="s">
        <v>694</v>
      </c>
      <c r="C5" s="154">
        <f>SUM(XFD6:XFD22)</f>
        <v>0</v>
      </c>
      <c r="D5" s="153"/>
    </row>
    <row r="6" s="139" customFormat="1" ht="20" customHeight="1" spans="1:4">
      <c r="A6" s="181">
        <v>1030102</v>
      </c>
      <c r="B6" s="196" t="s">
        <v>695</v>
      </c>
      <c r="C6" s="150">
        <v>0</v>
      </c>
      <c r="D6" s="171"/>
    </row>
    <row r="7" s="139" customFormat="1" ht="20" customHeight="1" spans="1:4">
      <c r="A7" s="181">
        <v>1030115</v>
      </c>
      <c r="B7" s="196" t="s">
        <v>696</v>
      </c>
      <c r="C7" s="150">
        <v>0</v>
      </c>
      <c r="D7" s="171"/>
    </row>
    <row r="8" s="139" customFormat="1" ht="20" customHeight="1" spans="1:4">
      <c r="A8" s="181">
        <v>1030129</v>
      </c>
      <c r="B8" s="196" t="s">
        <v>697</v>
      </c>
      <c r="C8" s="150">
        <v>0</v>
      </c>
      <c r="D8" s="171"/>
    </row>
    <row r="9" s="139" customFormat="1" ht="20" customHeight="1" spans="1:4">
      <c r="A9" s="181">
        <v>1030146</v>
      </c>
      <c r="B9" s="196" t="s">
        <v>698</v>
      </c>
      <c r="C9" s="150">
        <v>0</v>
      </c>
      <c r="D9" s="171"/>
    </row>
    <row r="10" s="139" customFormat="1" ht="20" customHeight="1" spans="1:4">
      <c r="A10" s="181">
        <v>1030147</v>
      </c>
      <c r="B10" s="196" t="s">
        <v>699</v>
      </c>
      <c r="C10" s="150">
        <v>0</v>
      </c>
      <c r="D10" s="171"/>
    </row>
    <row r="11" s="139" customFormat="1" ht="20" customHeight="1" spans="1:4">
      <c r="A11" s="181">
        <v>1030148</v>
      </c>
      <c r="B11" s="196" t="s">
        <v>700</v>
      </c>
      <c r="C11" s="150">
        <v>315574</v>
      </c>
      <c r="D11" s="171"/>
    </row>
    <row r="12" s="139" customFormat="1" ht="20" customHeight="1" spans="1:4">
      <c r="A12" s="181">
        <v>1030150</v>
      </c>
      <c r="B12" s="196" t="s">
        <v>701</v>
      </c>
      <c r="C12" s="150">
        <v>0</v>
      </c>
      <c r="D12" s="171"/>
    </row>
    <row r="13" s="139" customFormat="1" ht="20" customHeight="1" spans="1:4">
      <c r="A13" s="181">
        <v>1030155</v>
      </c>
      <c r="B13" s="196" t="s">
        <v>702</v>
      </c>
      <c r="C13" s="150">
        <v>0</v>
      </c>
      <c r="D13" s="171"/>
    </row>
    <row r="14" s="139" customFormat="1" ht="20" customHeight="1" spans="1:4">
      <c r="A14" s="181">
        <v>1030156</v>
      </c>
      <c r="B14" s="196" t="s">
        <v>703</v>
      </c>
      <c r="C14" s="150">
        <v>10738</v>
      </c>
      <c r="D14" s="171"/>
    </row>
    <row r="15" s="139" customFormat="1" ht="20" customHeight="1" spans="1:4">
      <c r="A15" s="181">
        <v>1030157</v>
      </c>
      <c r="B15" s="196" t="s">
        <v>704</v>
      </c>
      <c r="C15" s="150">
        <v>0</v>
      </c>
      <c r="D15" s="171"/>
    </row>
    <row r="16" s="139" customFormat="1" ht="20" customHeight="1" spans="1:4">
      <c r="A16" s="181">
        <v>1030158</v>
      </c>
      <c r="B16" s="184" t="s">
        <v>705</v>
      </c>
      <c r="C16" s="150">
        <v>0</v>
      </c>
      <c r="D16" s="171"/>
    </row>
    <row r="17" s="139" customFormat="1" ht="20" customHeight="1" spans="1:4">
      <c r="A17" s="181">
        <v>1030159</v>
      </c>
      <c r="B17" s="184" t="s">
        <v>706</v>
      </c>
      <c r="C17" s="150">
        <v>0</v>
      </c>
      <c r="D17" s="171"/>
    </row>
    <row r="18" s="139" customFormat="1" ht="20" customHeight="1" spans="1:4">
      <c r="A18" s="181">
        <v>1030178</v>
      </c>
      <c r="B18" s="184" t="s">
        <v>707</v>
      </c>
      <c r="C18" s="150">
        <v>5467</v>
      </c>
      <c r="D18" s="171"/>
    </row>
    <row r="19" s="139" customFormat="1" ht="20" customHeight="1" spans="1:4">
      <c r="A19" s="181">
        <v>1030180</v>
      </c>
      <c r="B19" s="184" t="s">
        <v>708</v>
      </c>
      <c r="C19" s="150">
        <v>0</v>
      </c>
      <c r="D19" s="171"/>
    </row>
    <row r="20" s="139" customFormat="1" ht="20" customHeight="1" spans="1:4">
      <c r="A20" s="181">
        <v>1030199</v>
      </c>
      <c r="B20" s="184" t="s">
        <v>709</v>
      </c>
      <c r="C20" s="150">
        <v>0</v>
      </c>
      <c r="D20" s="171"/>
    </row>
    <row r="21" s="139" customFormat="1" ht="20" customHeight="1" spans="1:4">
      <c r="A21" s="181">
        <v>1031006</v>
      </c>
      <c r="B21" s="184" t="s">
        <v>710</v>
      </c>
      <c r="C21" s="150">
        <v>13730</v>
      </c>
      <c r="D21" s="171"/>
    </row>
    <row r="22" s="193" customFormat="1" ht="20" customHeight="1" spans="1:4">
      <c r="A22" s="188">
        <v>1031099</v>
      </c>
      <c r="B22" s="189" t="s">
        <v>711</v>
      </c>
      <c r="C22" s="150">
        <v>9231</v>
      </c>
      <c r="D22" s="197"/>
    </row>
    <row r="23" s="193" customFormat="1" ht="20" customHeight="1" spans="1:4">
      <c r="A23" s="198">
        <v>110</v>
      </c>
      <c r="B23" s="199" t="s">
        <v>712</v>
      </c>
      <c r="C23" s="180">
        <f>XFD24+XFD27+XFD29+XFD31</f>
        <v>0</v>
      </c>
      <c r="D23" s="89"/>
    </row>
    <row r="24" s="193" customFormat="1" ht="20" customHeight="1" spans="1:4">
      <c r="A24" s="188">
        <v>11004</v>
      </c>
      <c r="B24" s="191" t="s">
        <v>713</v>
      </c>
      <c r="C24" s="150">
        <v>9788</v>
      </c>
      <c r="D24" s="89"/>
    </row>
    <row r="25" s="193" customFormat="1" ht="20" customHeight="1" spans="1:4">
      <c r="A25" s="188">
        <v>1100401</v>
      </c>
      <c r="B25" s="191" t="s">
        <v>714</v>
      </c>
      <c r="C25" s="150">
        <v>9788</v>
      </c>
      <c r="D25" s="89"/>
    </row>
    <row r="26" s="193" customFormat="1" ht="20" customHeight="1" spans="1:4">
      <c r="A26" s="188">
        <v>1100402</v>
      </c>
      <c r="B26" s="191" t="s">
        <v>715</v>
      </c>
      <c r="C26" s="150">
        <v>0</v>
      </c>
      <c r="D26" s="89"/>
    </row>
    <row r="27" s="193" customFormat="1" ht="20" customHeight="1" spans="1:4">
      <c r="A27" s="188">
        <v>11011</v>
      </c>
      <c r="B27" s="191" t="s">
        <v>716</v>
      </c>
      <c r="C27" s="150">
        <v>24886</v>
      </c>
      <c r="D27" s="89"/>
    </row>
    <row r="28" s="193" customFormat="1" ht="20" customHeight="1" spans="1:4">
      <c r="A28" s="188">
        <v>1101102</v>
      </c>
      <c r="B28" s="191" t="s">
        <v>717</v>
      </c>
      <c r="C28" s="150">
        <v>24886</v>
      </c>
      <c r="D28" s="89"/>
    </row>
    <row r="29" s="193" customFormat="1" ht="20" customHeight="1" spans="1:4">
      <c r="A29" s="188">
        <v>11008</v>
      </c>
      <c r="B29" s="191" t="s">
        <v>718</v>
      </c>
      <c r="C29" s="150">
        <v>107513</v>
      </c>
      <c r="D29" s="89"/>
    </row>
    <row r="30" s="193" customFormat="1" ht="20" customHeight="1" spans="1:4">
      <c r="A30" s="188">
        <v>1100802</v>
      </c>
      <c r="B30" s="191" t="s">
        <v>719</v>
      </c>
      <c r="C30" s="150">
        <v>107513</v>
      </c>
      <c r="D30" s="89"/>
    </row>
    <row r="31" s="139" customFormat="1" ht="20" customHeight="1" spans="1:4">
      <c r="A31" s="188">
        <v>11009</v>
      </c>
      <c r="B31" s="171" t="s">
        <v>720</v>
      </c>
      <c r="C31" s="150">
        <v>0</v>
      </c>
      <c r="D31" s="149"/>
    </row>
    <row r="32" s="139" customFormat="1" ht="20" customHeight="1" spans="1:4">
      <c r="A32" s="200"/>
      <c r="B32" s="179" t="s">
        <v>721</v>
      </c>
      <c r="C32" s="180">
        <f>XFD23+XFD5</f>
        <v>0</v>
      </c>
      <c r="D32" s="149"/>
    </row>
    <row r="33" s="139" customFormat="1" ht="20.1" customHeight="1"/>
    <row r="34" s="139" customFormat="1" ht="20.1" customHeight="1"/>
    <row r="35" s="139" customFormat="1" ht="20.1" customHeight="1"/>
    <row r="36" s="139" customFormat="1" ht="20.1" customHeight="1"/>
    <row r="37" s="139" customFormat="1" ht="20.1" customHeight="1"/>
    <row r="38" s="139" customFormat="1" ht="20.1" customHeight="1"/>
    <row r="39" s="139" customFormat="1" ht="20.1" customHeight="1"/>
    <row r="40" s="139" customFormat="1" ht="20.1" customHeight="1"/>
    <row r="41" s="139" customFormat="1" ht="20.1" customHeight="1"/>
    <row r="42" s="139" customFormat="1" ht="20.1" customHeight="1"/>
    <row r="43" s="139" customFormat="1" ht="20.1" customHeight="1"/>
    <row r="44" s="139" customFormat="1" ht="20.1" customHeight="1"/>
    <row r="45" s="139" customFormat="1" ht="20.1" customHeight="1"/>
    <row r="46" s="139" customFormat="1" ht="20.1" customHeight="1"/>
    <row r="47" s="139" customFormat="1" ht="20.1" customHeight="1"/>
    <row r="48" s="139" customFormat="1" ht="20.1" customHeight="1"/>
    <row r="49" s="139" customFormat="1" ht="20.1" customHeight="1"/>
    <row r="50" s="139" customFormat="1" ht="20.1" customHeight="1"/>
    <row r="51" s="139" customFormat="1" ht="20.1" customHeight="1"/>
    <row r="52" s="139" customFormat="1" ht="20.1" customHeight="1"/>
    <row r="53" s="139" customFormat="1" ht="20.1" customHeight="1"/>
    <row r="54" s="139" customFormat="1" ht="15"/>
    <row r="55" s="139" customFormat="1" ht="15"/>
    <row r="56" s="139" customFormat="1" ht="15"/>
    <row r="57" s="139" customFormat="1" ht="15"/>
    <row r="58" s="139" customFormat="1" ht="15"/>
    <row r="59" s="139" customFormat="1" ht="15"/>
    <row r="60" s="139" customFormat="1" ht="15"/>
    <row r="61" s="139" customFormat="1" ht="15"/>
    <row r="62" s="139" customFormat="1" ht="15"/>
    <row r="63" s="139" customFormat="1" ht="15"/>
    <row r="64" s="139" customFormat="1" ht="15"/>
    <row r="65" s="139" customFormat="1" ht="15"/>
    <row r="66" s="139" customFormat="1" ht="15"/>
    <row r="67" s="139" customFormat="1" ht="15"/>
    <row r="68" s="139" customFormat="1" ht="15"/>
    <row r="69" s="139" customFormat="1" ht="15"/>
    <row r="70" s="139" customFormat="1" ht="15"/>
    <row r="71" s="139" customFormat="1" ht="15"/>
    <row r="72" s="139" customFormat="1" ht="15"/>
    <row r="73" s="139" customFormat="1" ht="15"/>
    <row r="74" s="139" customFormat="1" ht="15"/>
    <row r="75" s="139" customFormat="1" ht="15"/>
    <row r="76" s="139" customFormat="1" ht="15"/>
    <row r="77" s="139" customFormat="1" ht="15"/>
    <row r="78" s="139" customFormat="1" ht="15"/>
    <row r="79" s="139" customFormat="1" ht="15"/>
    <row r="80" s="139" customFormat="1" ht="15"/>
    <row r="81" s="139" customFormat="1" ht="15"/>
    <row r="82" s="139" customFormat="1" ht="15"/>
    <row r="83" s="139" customFormat="1" ht="15"/>
    <row r="84" s="139" customFormat="1" ht="15"/>
    <row r="85" s="139" customFormat="1" ht="15"/>
    <row r="86" s="139" customFormat="1" ht="15"/>
    <row r="87" s="139" customFormat="1" ht="15"/>
    <row r="88" s="139" customFormat="1" ht="15"/>
    <row r="89" s="139" customFormat="1" ht="15"/>
    <row r="90" s="139" customFormat="1" ht="15"/>
    <row r="91" s="139" customFormat="1" ht="15"/>
    <row r="92" s="139" customFormat="1" ht="15"/>
    <row r="93" s="139" customFormat="1" ht="15"/>
    <row r="94" s="139" customFormat="1" ht="15"/>
    <row r="95" s="139" customFormat="1" ht="15"/>
    <row r="96" s="139" customFormat="1" ht="15"/>
    <row r="97" s="139" customFormat="1" ht="15"/>
    <row r="98" s="139" customFormat="1" ht="15"/>
    <row r="99" s="139" customFormat="1" ht="15"/>
    <row r="100" s="139" customFormat="1" ht="15"/>
    <row r="101" s="139" customFormat="1" ht="15"/>
    <row r="102" s="139" customFormat="1" ht="15"/>
    <row r="103" s="139" customFormat="1" ht="15"/>
    <row r="104" s="139" customFormat="1" ht="15"/>
    <row r="105" s="139" customFormat="1" ht="15"/>
    <row r="106" s="139" customFormat="1" ht="15"/>
    <row r="107" s="139" customFormat="1" ht="15"/>
    <row r="108" s="139" customFormat="1" ht="15"/>
    <row r="109" s="139" customFormat="1" ht="15"/>
    <row r="110" s="139" customFormat="1" ht="15"/>
    <row r="111" s="139" customFormat="1" ht="15"/>
    <row r="112" s="139" customFormat="1" ht="15"/>
    <row r="113" s="139" customFormat="1" ht="15"/>
    <row r="114" s="139" customFormat="1" ht="15"/>
    <row r="115" s="139" customFormat="1" ht="15"/>
    <row r="116" s="139" customFormat="1" ht="15"/>
    <row r="117" s="139" customFormat="1" ht="15"/>
    <row r="118" s="139" customFormat="1" ht="15"/>
    <row r="119" s="139" customFormat="1" ht="15"/>
    <row r="120" s="139" customFormat="1" ht="15"/>
    <row r="121" s="139" customFormat="1" ht="15"/>
    <row r="122" s="139" customFormat="1" ht="15"/>
    <row r="123" s="139" customFormat="1" ht="15"/>
    <row r="124" s="139" customFormat="1" ht="15"/>
    <row r="125" s="139" customFormat="1" ht="15"/>
    <row r="126" s="139" customFormat="1" ht="15"/>
    <row r="127" s="139" customFormat="1" ht="15"/>
    <row r="128" s="139" customFormat="1" ht="15"/>
    <row r="129" s="139" customFormat="1" ht="15"/>
    <row r="130" s="139" customFormat="1" ht="15"/>
    <row r="131" s="139" customFormat="1" ht="15"/>
    <row r="132" s="139" customFormat="1" ht="15"/>
    <row r="133" s="139" customFormat="1" ht="15"/>
    <row r="134" s="139" customFormat="1" ht="15"/>
    <row r="135" s="139" customFormat="1" ht="15"/>
  </sheetData>
  <mergeCells count="1">
    <mergeCell ref="A2:D2"/>
  </mergeCells>
  <pageMargins left="0.786806" right="0.786806" top="0.944444" bottom="0.747917" header="0.314583" footer="0.511806"/>
  <pageSetup paperSize="9" scale="90" firstPageNumber="70" orientation="portrait" useFirstPageNumber="1" horizontalDpi="600" verticalDpi="600"/>
  <headerFooter>
    <oddFooter>&amp;C&amp;"Times New Roman"&amp;12— &amp;P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08"/>
  <sheetViews>
    <sheetView showZeros="0" workbookViewId="0">
      <selection activeCell="C53" sqref="C53"/>
    </sheetView>
  </sheetViews>
  <sheetFormatPr defaultColWidth="9" defaultRowHeight="15.75" customHeight="1" outlineLevelCol="3"/>
  <cols>
    <col min="1" max="1" width="11" style="140" customWidth="1"/>
    <col min="2" max="2" width="44.875" style="140" customWidth="1"/>
    <col min="3" max="3" width="16" style="177" customWidth="1"/>
    <col min="4" max="4" width="8.75" style="142" customWidth="1"/>
    <col min="5" max="257" width="9" style="140" customWidth="1"/>
  </cols>
  <sheetData>
    <row r="1" ht="18" customHeight="1" spans="1:1">
      <c r="A1" s="143" t="s">
        <v>1271</v>
      </c>
    </row>
    <row r="2" ht="30.75" customHeight="1" spans="1:4">
      <c r="A2" s="164" t="s">
        <v>1272</v>
      </c>
      <c r="B2" s="144"/>
      <c r="C2" s="144"/>
      <c r="D2" s="144"/>
    </row>
    <row r="3" ht="24" customHeight="1" spans="2:4">
      <c r="B3" s="146"/>
      <c r="C3" s="178" t="s">
        <v>2</v>
      </c>
      <c r="D3" s="148"/>
    </row>
    <row r="4" s="138" customFormat="1" ht="25" customHeight="1" spans="1:4">
      <c r="A4" s="168" t="s">
        <v>44</v>
      </c>
      <c r="B4" s="168" t="s">
        <v>45</v>
      </c>
      <c r="C4" s="168" t="s">
        <v>646</v>
      </c>
      <c r="D4" s="169" t="s">
        <v>81</v>
      </c>
    </row>
    <row r="5" s="138" customFormat="1" ht="25" customHeight="1" spans="1:4">
      <c r="A5" s="149"/>
      <c r="B5" s="179" t="s">
        <v>725</v>
      </c>
      <c r="C5" s="180">
        <f>SUM(XFD6:XFD16)</f>
        <v>0</v>
      </c>
      <c r="D5" s="153"/>
    </row>
    <row r="6" s="139" customFormat="1" ht="25" customHeight="1" spans="1:4">
      <c r="A6" s="181">
        <v>207</v>
      </c>
      <c r="B6" s="182" t="s">
        <v>726</v>
      </c>
      <c r="C6" s="150">
        <v>0</v>
      </c>
      <c r="D6" s="155"/>
    </row>
    <row r="7" s="139" customFormat="1" ht="25" customHeight="1" spans="1:4">
      <c r="A7" s="181">
        <v>208</v>
      </c>
      <c r="B7" s="182" t="s">
        <v>727</v>
      </c>
      <c r="C7" s="150">
        <v>6741</v>
      </c>
      <c r="D7" s="155"/>
    </row>
    <row r="8" s="139" customFormat="1" ht="25" customHeight="1" spans="1:4">
      <c r="A8" s="181">
        <v>211</v>
      </c>
      <c r="B8" s="183" t="s">
        <v>728</v>
      </c>
      <c r="C8" s="150">
        <v>0</v>
      </c>
      <c r="D8" s="155"/>
    </row>
    <row r="9" s="139" customFormat="1" ht="25" customHeight="1" spans="1:4">
      <c r="A9" s="181">
        <v>212</v>
      </c>
      <c r="B9" s="183" t="s">
        <v>729</v>
      </c>
      <c r="C9" s="150">
        <v>261229</v>
      </c>
      <c r="D9" s="155"/>
    </row>
    <row r="10" s="139" customFormat="1" ht="25" customHeight="1" spans="1:4">
      <c r="A10" s="181">
        <v>213</v>
      </c>
      <c r="B10" s="183" t="s">
        <v>730</v>
      </c>
      <c r="C10" s="150">
        <v>0</v>
      </c>
      <c r="D10" s="155"/>
    </row>
    <row r="11" s="139" customFormat="1" ht="25" customHeight="1" spans="1:4">
      <c r="A11" s="181">
        <v>214</v>
      </c>
      <c r="B11" s="183" t="s">
        <v>731</v>
      </c>
      <c r="C11" s="150">
        <v>0</v>
      </c>
      <c r="D11" s="155"/>
    </row>
    <row r="12" s="139" customFormat="1" ht="25" customHeight="1" spans="1:4">
      <c r="A12" s="181">
        <v>215</v>
      </c>
      <c r="B12" s="171" t="s">
        <v>732</v>
      </c>
      <c r="C12" s="150">
        <v>0</v>
      </c>
      <c r="D12" s="155"/>
    </row>
    <row r="13" s="139" customFormat="1" ht="25" customHeight="1" spans="1:4">
      <c r="A13" s="181">
        <v>229</v>
      </c>
      <c r="B13" s="184" t="s">
        <v>733</v>
      </c>
      <c r="C13" s="150">
        <v>37502</v>
      </c>
      <c r="D13" s="155"/>
    </row>
    <row r="14" s="139" customFormat="1" ht="25" customHeight="1" spans="1:4">
      <c r="A14" s="181">
        <v>232</v>
      </c>
      <c r="B14" s="184" t="s">
        <v>734</v>
      </c>
      <c r="C14" s="150">
        <v>41611</v>
      </c>
      <c r="D14" s="155"/>
    </row>
    <row r="15" s="139" customFormat="1" ht="25" customHeight="1" spans="1:4">
      <c r="A15" s="181">
        <v>233</v>
      </c>
      <c r="B15" s="184" t="s">
        <v>735</v>
      </c>
      <c r="C15" s="150">
        <v>170</v>
      </c>
      <c r="D15" s="155"/>
    </row>
    <row r="16" s="139" customFormat="1" ht="25" customHeight="1" spans="1:4">
      <c r="A16" s="181">
        <v>234</v>
      </c>
      <c r="B16" s="185" t="s">
        <v>736</v>
      </c>
      <c r="C16" s="150">
        <v>0</v>
      </c>
      <c r="D16" s="155"/>
    </row>
    <row r="17" s="139" customFormat="1" ht="25" customHeight="1" spans="1:4">
      <c r="A17" s="186"/>
      <c r="B17" s="180" t="s">
        <v>71</v>
      </c>
      <c r="C17" s="180">
        <f>XFD18+XFD23</f>
        <v>0</v>
      </c>
      <c r="D17" s="187"/>
    </row>
    <row r="18" s="176" customFormat="1" ht="25" customHeight="1" spans="1:4">
      <c r="A18" s="188">
        <v>230</v>
      </c>
      <c r="B18" s="189" t="s">
        <v>72</v>
      </c>
      <c r="C18" s="150">
        <f>SUM(XFD19:XFD22)</f>
        <v>0</v>
      </c>
      <c r="D18" s="190"/>
    </row>
    <row r="19" s="176" customFormat="1" ht="25" customHeight="1" spans="1:4">
      <c r="A19" s="188">
        <v>23004</v>
      </c>
      <c r="B19" s="191" t="s">
        <v>1273</v>
      </c>
      <c r="C19" s="150">
        <v>0</v>
      </c>
      <c r="D19" s="190"/>
    </row>
    <row r="20" s="176" customFormat="1" ht="25" customHeight="1" spans="1:4">
      <c r="A20" s="188">
        <v>23008</v>
      </c>
      <c r="B20" s="191" t="s">
        <v>1274</v>
      </c>
      <c r="C20" s="150">
        <v>54693</v>
      </c>
      <c r="D20" s="190"/>
    </row>
    <row r="21" s="176" customFormat="1" ht="25" customHeight="1" spans="1:4">
      <c r="A21" s="188">
        <v>23009</v>
      </c>
      <c r="B21" s="191" t="s">
        <v>1275</v>
      </c>
      <c r="C21" s="150">
        <v>36795</v>
      </c>
      <c r="D21" s="190"/>
    </row>
    <row r="22" s="176" customFormat="1" ht="25" customHeight="1" spans="1:4">
      <c r="A22" s="188">
        <v>23011</v>
      </c>
      <c r="B22" s="191" t="s">
        <v>1276</v>
      </c>
      <c r="C22" s="150">
        <v>0</v>
      </c>
      <c r="D22" s="190"/>
    </row>
    <row r="23" s="176" customFormat="1" ht="25" customHeight="1" spans="1:4">
      <c r="A23" s="188">
        <v>231</v>
      </c>
      <c r="B23" s="189" t="s">
        <v>76</v>
      </c>
      <c r="C23" s="150">
        <v>58186</v>
      </c>
      <c r="D23" s="190"/>
    </row>
    <row r="24" s="176" customFormat="1" ht="25" customHeight="1" spans="1:4">
      <c r="A24" s="188">
        <v>23104</v>
      </c>
      <c r="B24" s="191" t="s">
        <v>1277</v>
      </c>
      <c r="C24" s="150">
        <v>58186</v>
      </c>
      <c r="D24" s="190"/>
    </row>
    <row r="25" s="139" customFormat="1" ht="25" customHeight="1" spans="1:4">
      <c r="A25" s="181"/>
      <c r="B25" s="170" t="s">
        <v>78</v>
      </c>
      <c r="C25" s="192">
        <f>XFD17+XFD5</f>
        <v>0</v>
      </c>
      <c r="D25" s="155"/>
    </row>
    <row r="26" s="139" customFormat="1" ht="20.1" customHeight="1" spans="3:4">
      <c r="C26" s="138"/>
      <c r="D26" s="162"/>
    </row>
    <row r="27" s="139" customFormat="1" ht="20.1" customHeight="1" spans="3:4">
      <c r="C27" s="138"/>
      <c r="D27" s="162"/>
    </row>
    <row r="28" s="139" customFormat="1" ht="20.1" customHeight="1" spans="3:4">
      <c r="C28" s="138"/>
      <c r="D28" s="162"/>
    </row>
    <row r="29" s="139" customFormat="1" ht="20.1" customHeight="1" spans="3:4">
      <c r="C29" s="138"/>
      <c r="D29" s="162"/>
    </row>
    <row r="30" s="139" customFormat="1" ht="20.1" customHeight="1" spans="3:4">
      <c r="C30" s="138"/>
      <c r="D30" s="162"/>
    </row>
    <row r="31" s="139" customFormat="1" ht="20.1" customHeight="1" spans="3:4">
      <c r="C31" s="138"/>
      <c r="D31" s="162"/>
    </row>
    <row r="32" s="139" customFormat="1" ht="20.1" customHeight="1" spans="3:4">
      <c r="C32" s="138"/>
      <c r="D32" s="162"/>
    </row>
    <row r="33" s="139" customFormat="1" ht="20.1" customHeight="1" spans="3:4">
      <c r="C33" s="138"/>
      <c r="D33" s="162"/>
    </row>
    <row r="34" s="139" customFormat="1" ht="20.1" customHeight="1" spans="3:4">
      <c r="C34" s="138"/>
      <c r="D34" s="162"/>
    </row>
    <row r="35" s="139" customFormat="1" ht="20.1" customHeight="1" spans="3:4">
      <c r="C35" s="138"/>
      <c r="D35" s="162"/>
    </row>
    <row r="36" s="139" customFormat="1" ht="20.1" customHeight="1" spans="3:4">
      <c r="C36" s="138"/>
      <c r="D36" s="162"/>
    </row>
    <row r="37" s="139" customFormat="1" ht="20.1" customHeight="1" spans="3:4">
      <c r="C37" s="138"/>
      <c r="D37" s="162"/>
    </row>
    <row r="38" s="139" customFormat="1" ht="20.1" customHeight="1" spans="3:4">
      <c r="C38" s="138"/>
      <c r="D38" s="162"/>
    </row>
    <row r="39" s="139" customFormat="1" ht="20.1" customHeight="1" spans="3:4">
      <c r="C39" s="138"/>
      <c r="D39" s="162"/>
    </row>
    <row r="40" s="139" customFormat="1" ht="20.1" customHeight="1" spans="3:4">
      <c r="C40" s="138"/>
      <c r="D40" s="162"/>
    </row>
    <row r="41" s="139" customFormat="1" ht="20.1" customHeight="1" spans="3:4">
      <c r="C41" s="138"/>
      <c r="D41" s="162"/>
    </row>
    <row r="42" s="139" customFormat="1" ht="20.1" customHeight="1" spans="3:4">
      <c r="C42" s="138"/>
      <c r="D42" s="162"/>
    </row>
    <row r="43" s="139" customFormat="1" ht="20.1" customHeight="1" spans="3:4">
      <c r="C43" s="138"/>
      <c r="D43" s="162"/>
    </row>
    <row r="44" s="139" customFormat="1" ht="20.1" customHeight="1" spans="3:4">
      <c r="C44" s="138"/>
      <c r="D44" s="162"/>
    </row>
    <row r="45" s="139" customFormat="1" ht="20.1" customHeight="1" spans="3:4">
      <c r="C45" s="138"/>
      <c r="D45" s="162"/>
    </row>
    <row r="46" s="139" customFormat="1" ht="20.1" customHeight="1" spans="3:4">
      <c r="C46" s="138"/>
      <c r="D46" s="162"/>
    </row>
    <row r="47" s="139" customFormat="1" ht="20.1" customHeight="1" spans="3:4">
      <c r="C47" s="138"/>
      <c r="D47" s="162"/>
    </row>
    <row r="48" s="139" customFormat="1" ht="20.1" customHeight="1" spans="3:4">
      <c r="C48" s="138"/>
      <c r="D48" s="162"/>
    </row>
    <row r="49" s="139" customFormat="1" ht="20.1" customHeight="1" spans="3:4">
      <c r="C49" s="138"/>
      <c r="D49" s="162"/>
    </row>
    <row r="50" s="139" customFormat="1" ht="20.1" customHeight="1" spans="3:4">
      <c r="C50" s="138"/>
      <c r="D50" s="162"/>
    </row>
    <row r="51" s="139" customFormat="1" ht="20.1" customHeight="1" spans="3:4">
      <c r="C51" s="138"/>
      <c r="D51" s="162"/>
    </row>
    <row r="52" s="139" customFormat="1" ht="20.1" customHeight="1" spans="3:4">
      <c r="C52" s="138"/>
      <c r="D52" s="162"/>
    </row>
    <row r="53" s="139" customFormat="1" ht="20.1" customHeight="1" spans="3:4">
      <c r="C53" s="138"/>
      <c r="D53" s="162"/>
    </row>
    <row r="54" s="139" customFormat="1" ht="20.1" customHeight="1" spans="3:4">
      <c r="C54" s="138"/>
      <c r="D54" s="162"/>
    </row>
    <row r="55" s="139" customFormat="1" ht="20.1" customHeight="1" spans="3:4">
      <c r="C55" s="138"/>
      <c r="D55" s="162"/>
    </row>
    <row r="56" s="139" customFormat="1" ht="20.1" customHeight="1" spans="3:4">
      <c r="C56" s="138"/>
      <c r="D56" s="162"/>
    </row>
    <row r="57" s="139" customFormat="1" ht="20.1" customHeight="1" spans="3:4">
      <c r="C57" s="138"/>
      <c r="D57" s="162"/>
    </row>
    <row r="58" s="139" customFormat="1" ht="20.1" customHeight="1" spans="3:4">
      <c r="C58" s="138"/>
      <c r="D58" s="162"/>
    </row>
    <row r="59" s="139" customFormat="1" ht="20.1" customHeight="1" spans="3:4">
      <c r="C59" s="138"/>
      <c r="D59" s="162"/>
    </row>
    <row r="60" s="139" customFormat="1" ht="20.1" customHeight="1" spans="3:4">
      <c r="C60" s="138"/>
      <c r="D60" s="162"/>
    </row>
    <row r="61" s="139" customFormat="1" ht="20.1" customHeight="1" spans="3:4">
      <c r="C61" s="138"/>
      <c r="D61" s="162"/>
    </row>
    <row r="62" s="139" customFormat="1" ht="20.1" customHeight="1" spans="3:4">
      <c r="C62" s="138"/>
      <c r="D62" s="162"/>
    </row>
    <row r="63" s="139" customFormat="1" ht="20.1" customHeight="1" spans="3:4">
      <c r="C63" s="138"/>
      <c r="D63" s="162"/>
    </row>
    <row r="64" s="139" customFormat="1" ht="20.1" customHeight="1" spans="3:4">
      <c r="C64" s="138"/>
      <c r="D64" s="162"/>
    </row>
    <row r="65" s="139" customFormat="1" ht="20.1" customHeight="1" spans="3:4">
      <c r="C65" s="138"/>
      <c r="D65" s="162"/>
    </row>
    <row r="66" s="139" customFormat="1" ht="20.1" customHeight="1" spans="3:4">
      <c r="C66" s="138"/>
      <c r="D66" s="162"/>
    </row>
    <row r="67" s="139" customFormat="1" ht="20.1" customHeight="1" spans="3:4">
      <c r="C67" s="138"/>
      <c r="D67" s="162"/>
    </row>
    <row r="68" s="139" customFormat="1" ht="20.1" customHeight="1" spans="3:4">
      <c r="C68" s="138"/>
      <c r="D68" s="162"/>
    </row>
    <row r="69" s="139" customFormat="1" ht="20.1" customHeight="1" spans="3:4">
      <c r="C69" s="138"/>
      <c r="D69" s="162"/>
    </row>
    <row r="70" s="139" customFormat="1" ht="20.1" customHeight="1" spans="3:4">
      <c r="C70" s="138"/>
      <c r="D70" s="162"/>
    </row>
    <row r="71" s="139" customFormat="1" ht="20.1" customHeight="1" spans="3:4">
      <c r="C71" s="138"/>
      <c r="D71" s="162"/>
    </row>
    <row r="72" s="139" customFormat="1" ht="20.1" customHeight="1" spans="3:4">
      <c r="C72" s="138"/>
      <c r="D72" s="162"/>
    </row>
    <row r="73" s="139" customFormat="1" ht="20.1" customHeight="1" spans="3:4">
      <c r="C73" s="138"/>
      <c r="D73" s="162"/>
    </row>
    <row r="74" s="139" customFormat="1" ht="20.1" customHeight="1" spans="3:4">
      <c r="C74" s="138"/>
      <c r="D74" s="162"/>
    </row>
    <row r="75" s="139" customFormat="1" ht="20.1" customHeight="1" spans="3:4">
      <c r="C75" s="138"/>
      <c r="D75" s="162"/>
    </row>
    <row r="76" s="139" customFormat="1" ht="20.1" customHeight="1" spans="3:4">
      <c r="C76" s="138"/>
      <c r="D76" s="162"/>
    </row>
    <row r="77" s="139" customFormat="1" ht="20.1" customHeight="1" spans="3:4">
      <c r="C77" s="138"/>
      <c r="D77" s="162"/>
    </row>
    <row r="78" s="139" customFormat="1" ht="20.1" customHeight="1" spans="3:4">
      <c r="C78" s="138"/>
      <c r="D78" s="162"/>
    </row>
    <row r="79" s="139" customFormat="1" ht="20.1" customHeight="1" spans="3:4">
      <c r="C79" s="138"/>
      <c r="D79" s="162"/>
    </row>
    <row r="80" s="139" customFormat="1" ht="20.1" customHeight="1" spans="3:4">
      <c r="C80" s="138"/>
      <c r="D80" s="162"/>
    </row>
    <row r="81" s="139" customFormat="1" ht="20.1" customHeight="1" spans="3:4">
      <c r="C81" s="138"/>
      <c r="D81" s="162"/>
    </row>
    <row r="82" s="139" customFormat="1" ht="20.1" customHeight="1" spans="3:4">
      <c r="C82" s="138"/>
      <c r="D82" s="162"/>
    </row>
    <row r="83" s="139" customFormat="1" ht="20.1" customHeight="1" spans="3:4">
      <c r="C83" s="138"/>
      <c r="D83" s="162"/>
    </row>
    <row r="84" s="139" customFormat="1" ht="15" spans="3:4">
      <c r="C84" s="138"/>
      <c r="D84" s="162"/>
    </row>
    <row r="85" s="139" customFormat="1" ht="15" spans="3:4">
      <c r="C85" s="138"/>
      <c r="D85" s="162"/>
    </row>
    <row r="86" s="139" customFormat="1" ht="15" spans="3:4">
      <c r="C86" s="138"/>
      <c r="D86" s="162"/>
    </row>
    <row r="87" s="139" customFormat="1" ht="15" spans="3:4">
      <c r="C87" s="138"/>
      <c r="D87" s="162"/>
    </row>
    <row r="88" s="139" customFormat="1" ht="15" spans="3:4">
      <c r="C88" s="138"/>
      <c r="D88" s="162"/>
    </row>
    <row r="89" s="139" customFormat="1" ht="15" spans="3:4">
      <c r="C89" s="138"/>
      <c r="D89" s="162"/>
    </row>
    <row r="90" s="139" customFormat="1" ht="15" spans="3:4">
      <c r="C90" s="138"/>
      <c r="D90" s="162"/>
    </row>
    <row r="91" s="139" customFormat="1" ht="15" spans="3:4">
      <c r="C91" s="138"/>
      <c r="D91" s="162"/>
    </row>
    <row r="92" s="139" customFormat="1" ht="15" spans="3:4">
      <c r="C92" s="138"/>
      <c r="D92" s="162"/>
    </row>
    <row r="93" s="139" customFormat="1" ht="15" spans="3:4">
      <c r="C93" s="138"/>
      <c r="D93" s="162"/>
    </row>
    <row r="94" s="139" customFormat="1" ht="15" spans="3:4">
      <c r="C94" s="138"/>
      <c r="D94" s="162"/>
    </row>
    <row r="95" s="139" customFormat="1" ht="15" spans="3:4">
      <c r="C95" s="138"/>
      <c r="D95" s="162"/>
    </row>
    <row r="96" s="139" customFormat="1" ht="15" spans="3:4">
      <c r="C96" s="138"/>
      <c r="D96" s="162"/>
    </row>
    <row r="97" s="139" customFormat="1" ht="15" spans="3:4">
      <c r="C97" s="138"/>
      <c r="D97" s="162"/>
    </row>
    <row r="98" s="139" customFormat="1" ht="15" spans="3:4">
      <c r="C98" s="138"/>
      <c r="D98" s="162"/>
    </row>
    <row r="99" s="139" customFormat="1" ht="15" spans="3:4">
      <c r="C99" s="138"/>
      <c r="D99" s="162"/>
    </row>
    <row r="100" s="139" customFormat="1" ht="15" spans="3:4">
      <c r="C100" s="138"/>
      <c r="D100" s="162"/>
    </row>
    <row r="101" s="139" customFormat="1" ht="15" spans="3:4">
      <c r="C101" s="138"/>
      <c r="D101" s="162"/>
    </row>
    <row r="102" s="139" customFormat="1" ht="15" spans="3:4">
      <c r="C102" s="138"/>
      <c r="D102" s="162"/>
    </row>
    <row r="103" s="139" customFormat="1" ht="15" spans="3:4">
      <c r="C103" s="138"/>
      <c r="D103" s="162"/>
    </row>
    <row r="104" s="139" customFormat="1" ht="15" spans="3:4">
      <c r="C104" s="138"/>
      <c r="D104" s="162"/>
    </row>
    <row r="105" s="139" customFormat="1" ht="15" spans="3:4">
      <c r="C105" s="138"/>
      <c r="D105" s="162"/>
    </row>
    <row r="106" s="139" customFormat="1" ht="15" spans="3:4">
      <c r="C106" s="138"/>
      <c r="D106" s="162"/>
    </row>
    <row r="107" s="139" customFormat="1" ht="15" spans="3:4">
      <c r="C107" s="138"/>
      <c r="D107" s="162"/>
    </row>
    <row r="108" s="139" customFormat="1" ht="15" spans="3:4">
      <c r="C108" s="138"/>
      <c r="D108" s="162"/>
    </row>
  </sheetData>
  <mergeCells count="2">
    <mergeCell ref="A2:D2"/>
    <mergeCell ref="C3:D3"/>
  </mergeCells>
  <pageMargins left="0.865972" right="0.865972" top="1" bottom="1" header="0.5" footer="0.5"/>
  <pageSetup paperSize="9" scale="90" firstPageNumber="71" orientation="portrait" useFirstPageNumber="1" horizontalDpi="600" verticalDpi="600"/>
  <headerFooter>
    <oddFooter>&amp;C&amp;"Times New Roman"&amp;12— &amp;P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18"/>
  <sheetViews>
    <sheetView showZeros="0" workbookViewId="0">
      <selection activeCell="C53" sqref="C53"/>
    </sheetView>
  </sheetViews>
  <sheetFormatPr defaultColWidth="9" defaultRowHeight="15.75" customHeight="1" outlineLevelCol="4"/>
  <cols>
    <col min="1" max="1" width="16.125" style="140" customWidth="1"/>
    <col min="2" max="2" width="49" style="140" customWidth="1"/>
    <col min="3" max="3" width="10.375" style="140" customWidth="1"/>
    <col min="4" max="4" width="8.375" style="140" customWidth="1"/>
    <col min="5" max="256" width="9" style="140" customWidth="1"/>
  </cols>
  <sheetData>
    <row r="1" s="140" customFormat="1" ht="18.75" spans="1:2">
      <c r="A1" s="143" t="s">
        <v>1278</v>
      </c>
      <c r="B1" s="163"/>
    </row>
    <row r="2" s="140" customFormat="1" ht="30" customHeight="1" spans="1:4">
      <c r="A2" s="164" t="s">
        <v>1279</v>
      </c>
      <c r="B2" s="144"/>
      <c r="C2" s="144"/>
      <c r="D2" s="144"/>
    </row>
    <row r="3" s="146" customFormat="1" ht="18" customHeight="1" spans="2:4">
      <c r="B3" s="165"/>
      <c r="C3" s="166" t="s">
        <v>1280</v>
      </c>
      <c r="D3" s="167"/>
    </row>
    <row r="4" s="138" customFormat="1" ht="24" customHeight="1" spans="1:4">
      <c r="A4" s="168" t="s">
        <v>959</v>
      </c>
      <c r="B4" s="168" t="s">
        <v>1281</v>
      </c>
      <c r="C4" s="169" t="s">
        <v>646</v>
      </c>
      <c r="D4" s="169" t="s">
        <v>81</v>
      </c>
    </row>
    <row r="5" s="139" customFormat="1" ht="24" customHeight="1" spans="1:4">
      <c r="A5" s="152"/>
      <c r="B5" s="170" t="s">
        <v>694</v>
      </c>
      <c r="C5" s="154">
        <f>XFD6+XFD7+XFD12+XFD15+XFD16+XFD17+XFD18</f>
        <v>0</v>
      </c>
      <c r="D5" s="171"/>
    </row>
    <row r="6" s="139" customFormat="1" ht="24" customHeight="1" spans="1:4">
      <c r="A6" s="152"/>
      <c r="B6" s="172" t="s">
        <v>1282</v>
      </c>
      <c r="C6" s="157"/>
      <c r="D6" s="171"/>
    </row>
    <row r="7" s="139" customFormat="1" ht="24" customHeight="1" spans="1:4">
      <c r="A7" s="152">
        <v>1030148</v>
      </c>
      <c r="B7" s="172" t="s">
        <v>1283</v>
      </c>
      <c r="C7" s="157">
        <f>SUM(XFD8:XFD11)</f>
        <v>0</v>
      </c>
      <c r="D7" s="171"/>
    </row>
    <row r="8" s="139" customFormat="1" ht="24" customHeight="1" spans="1:4">
      <c r="A8" s="152">
        <v>103014801</v>
      </c>
      <c r="B8" s="155" t="s">
        <v>1284</v>
      </c>
      <c r="C8" s="157">
        <v>119645</v>
      </c>
      <c r="D8" s="171"/>
    </row>
    <row r="9" s="139" customFormat="1" ht="24" customHeight="1" spans="1:4">
      <c r="A9" s="152">
        <v>103014802</v>
      </c>
      <c r="B9" s="155" t="s">
        <v>1285</v>
      </c>
      <c r="C9" s="157"/>
      <c r="D9" s="171"/>
    </row>
    <row r="10" s="139" customFormat="1" ht="24" customHeight="1" spans="1:4">
      <c r="A10" s="152">
        <v>103014898</v>
      </c>
      <c r="B10" s="155" t="s">
        <v>1286</v>
      </c>
      <c r="C10" s="157"/>
      <c r="D10" s="171"/>
    </row>
    <row r="11" s="139" customFormat="1" ht="24" customHeight="1" spans="1:4">
      <c r="A11" s="152">
        <v>103014899</v>
      </c>
      <c r="B11" s="155" t="s">
        <v>1287</v>
      </c>
      <c r="C11" s="157"/>
      <c r="D11" s="171"/>
    </row>
    <row r="12" s="139" customFormat="1" ht="24" customHeight="1" spans="1:4">
      <c r="A12" s="152">
        <v>1030180</v>
      </c>
      <c r="B12" s="172" t="s">
        <v>1288</v>
      </c>
      <c r="C12" s="157">
        <f>SUM(XFD13:XFD14)</f>
        <v>0</v>
      </c>
      <c r="D12" s="171"/>
    </row>
    <row r="13" s="139" customFormat="1" ht="24" customHeight="1" spans="1:4">
      <c r="A13" s="152">
        <v>103018003</v>
      </c>
      <c r="B13" s="155" t="s">
        <v>1289</v>
      </c>
      <c r="C13" s="157"/>
      <c r="D13" s="171"/>
    </row>
    <row r="14" s="139" customFormat="1" ht="24" customHeight="1" spans="1:4">
      <c r="A14" s="152">
        <v>103018004</v>
      </c>
      <c r="B14" s="159" t="s">
        <v>1290</v>
      </c>
      <c r="C14" s="157"/>
      <c r="D14" s="171"/>
    </row>
    <row r="15" s="139" customFormat="1" ht="24" customHeight="1" spans="1:4">
      <c r="A15" s="152">
        <v>1030156</v>
      </c>
      <c r="B15" s="172" t="s">
        <v>1291</v>
      </c>
      <c r="C15" s="157">
        <v>4000</v>
      </c>
      <c r="D15" s="171"/>
    </row>
    <row r="16" s="139" customFormat="1" ht="24" customHeight="1" spans="1:4">
      <c r="A16" s="152">
        <v>1300178</v>
      </c>
      <c r="B16" s="172" t="s">
        <v>1292</v>
      </c>
      <c r="C16" s="157">
        <v>3500</v>
      </c>
      <c r="D16" s="171"/>
    </row>
    <row r="17" s="139" customFormat="1" ht="24" customHeight="1" spans="1:4">
      <c r="A17" s="152">
        <v>1030199</v>
      </c>
      <c r="B17" s="172" t="s">
        <v>1293</v>
      </c>
      <c r="C17" s="157"/>
      <c r="D17" s="171"/>
    </row>
    <row r="18" s="139" customFormat="1" ht="24" customHeight="1" spans="1:4">
      <c r="A18" s="152">
        <v>1031099</v>
      </c>
      <c r="B18" s="172" t="s">
        <v>1294</v>
      </c>
      <c r="C18" s="157">
        <f>XFD19</f>
        <v>0</v>
      </c>
      <c r="D18" s="171"/>
    </row>
    <row r="19" s="139" customFormat="1" ht="34" customHeight="1" spans="1:4">
      <c r="A19" s="152">
        <v>103109998</v>
      </c>
      <c r="B19" s="172" t="s">
        <v>1295</v>
      </c>
      <c r="C19" s="157">
        <v>9231</v>
      </c>
      <c r="D19" s="171"/>
    </row>
    <row r="20" s="139" customFormat="1" ht="24" customHeight="1" spans="1:4">
      <c r="A20" s="152"/>
      <c r="B20" s="170" t="s">
        <v>712</v>
      </c>
      <c r="C20" s="154">
        <f>XFD21+XFD31+XFD32+XFD34+XFD35</f>
        <v>0</v>
      </c>
      <c r="D20" s="171"/>
    </row>
    <row r="21" s="139" customFormat="1" ht="24" customHeight="1" spans="1:4">
      <c r="A21" s="152">
        <v>11004</v>
      </c>
      <c r="B21" s="155" t="s">
        <v>1296</v>
      </c>
      <c r="C21" s="157">
        <f>SUM(XFD22:XFD30)</f>
        <v>0</v>
      </c>
      <c r="D21" s="171"/>
    </row>
    <row r="22" s="139" customFormat="1" ht="24" customHeight="1" spans="1:4">
      <c r="A22" s="152">
        <v>1100404</v>
      </c>
      <c r="B22" s="155" t="s">
        <v>1297</v>
      </c>
      <c r="C22" s="157"/>
      <c r="D22" s="171"/>
    </row>
    <row r="23" s="139" customFormat="1" ht="24" customHeight="1" spans="1:4">
      <c r="A23" s="152">
        <v>1100405</v>
      </c>
      <c r="B23" s="173" t="s">
        <v>1298</v>
      </c>
      <c r="C23" s="151"/>
      <c r="D23" s="171"/>
    </row>
    <row r="24" s="139" customFormat="1" ht="24" customHeight="1" spans="1:4">
      <c r="A24" s="152">
        <v>1100406</v>
      </c>
      <c r="B24" s="173" t="s">
        <v>1299</v>
      </c>
      <c r="C24" s="151"/>
      <c r="D24" s="171"/>
    </row>
    <row r="25" s="139" customFormat="1" ht="24" customHeight="1" spans="1:4">
      <c r="A25" s="152">
        <v>1100407</v>
      </c>
      <c r="B25" s="173" t="s">
        <v>1300</v>
      </c>
      <c r="C25" s="151"/>
      <c r="D25" s="171"/>
    </row>
    <row r="26" s="139" customFormat="1" ht="24" customHeight="1" spans="1:4">
      <c r="A26" s="152">
        <v>1100408</v>
      </c>
      <c r="B26" s="173" t="s">
        <v>1301</v>
      </c>
      <c r="C26" s="151"/>
      <c r="D26" s="171"/>
    </row>
    <row r="27" s="139" customFormat="1" ht="24" customHeight="1" spans="1:4">
      <c r="A27" s="152">
        <v>1100409</v>
      </c>
      <c r="B27" s="173" t="s">
        <v>1302</v>
      </c>
      <c r="C27" s="151"/>
      <c r="D27" s="171"/>
    </row>
    <row r="28" s="139" customFormat="1" ht="24" customHeight="1" spans="1:4">
      <c r="A28" s="152">
        <v>1100410</v>
      </c>
      <c r="B28" s="173" t="s">
        <v>1303</v>
      </c>
      <c r="C28" s="151"/>
      <c r="D28" s="171"/>
    </row>
    <row r="29" s="139" customFormat="1" ht="24" customHeight="1" spans="1:4">
      <c r="A29" s="152">
        <v>1100411</v>
      </c>
      <c r="B29" s="173" t="s">
        <v>1304</v>
      </c>
      <c r="C29" s="151"/>
      <c r="D29" s="171"/>
    </row>
    <row r="30" s="139" customFormat="1" ht="24" customHeight="1" spans="1:4">
      <c r="A30" s="152">
        <v>1100499</v>
      </c>
      <c r="B30" s="173" t="s">
        <v>1305</v>
      </c>
      <c r="C30" s="151">
        <f>1600</f>
        <v>1600</v>
      </c>
      <c r="D30" s="171"/>
    </row>
    <row r="31" s="139" customFormat="1" ht="24" customHeight="1" spans="1:4">
      <c r="A31" s="152">
        <v>11006</v>
      </c>
      <c r="B31" s="159" t="s">
        <v>1306</v>
      </c>
      <c r="C31" s="157"/>
      <c r="D31" s="171"/>
    </row>
    <row r="32" s="139" customFormat="1" ht="24" customHeight="1" spans="1:4">
      <c r="A32" s="152">
        <v>11008</v>
      </c>
      <c r="B32" s="159" t="s">
        <v>1307</v>
      </c>
      <c r="C32" s="157">
        <f>XFD33</f>
        <v>0</v>
      </c>
      <c r="D32" s="171"/>
    </row>
    <row r="33" s="139" customFormat="1" ht="24" customHeight="1" spans="1:5">
      <c r="A33" s="152">
        <v>1100802</v>
      </c>
      <c r="B33" s="155" t="s">
        <v>1308</v>
      </c>
      <c r="C33" s="157">
        <v>49804</v>
      </c>
      <c r="D33" s="171"/>
      <c r="E33" s="174"/>
    </row>
    <row r="34" s="139" customFormat="1" ht="24" customHeight="1" spans="1:4">
      <c r="A34" s="152">
        <v>11009</v>
      </c>
      <c r="B34" s="159" t="s">
        <v>1309</v>
      </c>
      <c r="C34" s="157"/>
      <c r="D34" s="171"/>
    </row>
    <row r="35" s="139" customFormat="1" ht="24" customHeight="1" spans="1:4">
      <c r="A35" s="152">
        <v>11011</v>
      </c>
      <c r="B35" s="159" t="s">
        <v>1310</v>
      </c>
      <c r="C35" s="157">
        <f>XFD36</f>
        <v>0</v>
      </c>
      <c r="D35" s="171"/>
    </row>
    <row r="36" s="139" customFormat="1" ht="24" customHeight="1" spans="1:4">
      <c r="A36" s="152">
        <v>1101102</v>
      </c>
      <c r="B36" s="159" t="s">
        <v>1311</v>
      </c>
      <c r="C36" s="157">
        <f>SUM(XFD37:XFD41)</f>
        <v>0</v>
      </c>
      <c r="D36" s="171"/>
    </row>
    <row r="37" s="139" customFormat="1" ht="24" customHeight="1" spans="1:4">
      <c r="A37" s="152">
        <v>110110211</v>
      </c>
      <c r="B37" s="175" t="s">
        <v>753</v>
      </c>
      <c r="C37" s="157">
        <v>8664</v>
      </c>
      <c r="D37" s="171"/>
    </row>
    <row r="38" s="139" customFormat="1" ht="24" customHeight="1" spans="1:4">
      <c r="A38" s="152">
        <v>110110231</v>
      </c>
      <c r="B38" s="175" t="s">
        <v>1312</v>
      </c>
      <c r="C38" s="157"/>
      <c r="D38" s="171"/>
    </row>
    <row r="39" s="139" customFormat="1" ht="24" customHeight="1" spans="1:4">
      <c r="A39" s="152">
        <v>110110233</v>
      </c>
      <c r="B39" s="175" t="s">
        <v>754</v>
      </c>
      <c r="C39" s="157"/>
      <c r="D39" s="171"/>
    </row>
    <row r="40" s="139" customFormat="1" ht="24" customHeight="1" spans="1:4">
      <c r="A40" s="152">
        <v>110110298</v>
      </c>
      <c r="B40" s="175" t="s">
        <v>755</v>
      </c>
      <c r="C40" s="157"/>
      <c r="D40" s="171"/>
    </row>
    <row r="41" s="139" customFormat="1" ht="24" customHeight="1" spans="1:4">
      <c r="A41" s="152">
        <v>110110299</v>
      </c>
      <c r="B41" s="175" t="s">
        <v>1313</v>
      </c>
      <c r="C41" s="157"/>
      <c r="D41" s="171"/>
    </row>
    <row r="42" s="139" customFormat="1" ht="24" customHeight="1" spans="1:4">
      <c r="A42" s="152"/>
      <c r="B42" s="170" t="s">
        <v>721</v>
      </c>
      <c r="C42" s="154">
        <f>XFD5+XFD20</f>
        <v>0</v>
      </c>
      <c r="D42" s="171"/>
    </row>
    <row r="43" s="139" customFormat="1" ht="15"/>
    <row r="44" s="139" customFormat="1" ht="15"/>
    <row r="45" s="139" customFormat="1" ht="15"/>
    <row r="46" s="139" customFormat="1" ht="15"/>
    <row r="47" s="139" customFormat="1" ht="15"/>
    <row r="48" s="139" customFormat="1" ht="15"/>
    <row r="49" s="139" customFormat="1" ht="15"/>
    <row r="50" s="139" customFormat="1" ht="15"/>
    <row r="51" s="139" customFormat="1" ht="15"/>
    <row r="52" s="139" customFormat="1" ht="15"/>
    <row r="53" s="139" customFormat="1" ht="15"/>
    <row r="54" s="139" customFormat="1" ht="15"/>
    <row r="55" s="139" customFormat="1" ht="15"/>
    <row r="56" s="139" customFormat="1" ht="15"/>
    <row r="57" s="139" customFormat="1" ht="15"/>
    <row r="58" s="139" customFormat="1" ht="15"/>
    <row r="59" s="139" customFormat="1" ht="15"/>
    <row r="60" s="139" customFormat="1" ht="15"/>
    <row r="61" s="139" customFormat="1" ht="15"/>
    <row r="62" s="139" customFormat="1" ht="15"/>
    <row r="63" s="139" customFormat="1" ht="15"/>
    <row r="64" s="139" customFormat="1" ht="15"/>
    <row r="65" s="139" customFormat="1" ht="15"/>
    <row r="66" s="139" customFormat="1" ht="15"/>
    <row r="67" s="139" customFormat="1" ht="15"/>
    <row r="68" s="139" customFormat="1" ht="15"/>
    <row r="69" s="139" customFormat="1" ht="15"/>
    <row r="70" s="139" customFormat="1" ht="15"/>
    <row r="71" s="139" customFormat="1" ht="15"/>
    <row r="72" s="139" customFormat="1" ht="15"/>
    <row r="73" s="139" customFormat="1" ht="15"/>
    <row r="74" s="139" customFormat="1" ht="15"/>
    <row r="75" s="139" customFormat="1" ht="15"/>
    <row r="76" s="139" customFormat="1" ht="15"/>
    <row r="77" s="139" customFormat="1" ht="15"/>
    <row r="78" s="139" customFormat="1" ht="15"/>
    <row r="79" s="139" customFormat="1" ht="15"/>
    <row r="80" s="139" customFormat="1" ht="15"/>
    <row r="81" s="139" customFormat="1" ht="15"/>
    <row r="82" s="139" customFormat="1" ht="15"/>
    <row r="83" s="139" customFormat="1" ht="15"/>
    <row r="84" s="139" customFormat="1" ht="15"/>
    <row r="85" s="139" customFormat="1" ht="15"/>
    <row r="86" s="139" customFormat="1" ht="15"/>
    <row r="87" s="139" customFormat="1" ht="15"/>
    <row r="88" s="139" customFormat="1" ht="15"/>
    <row r="89" s="139" customFormat="1" ht="15"/>
    <row r="90" s="139" customFormat="1" ht="15"/>
    <row r="91" s="139" customFormat="1" ht="15"/>
    <row r="92" s="139" customFormat="1" ht="15"/>
    <row r="93" s="139" customFormat="1" ht="15"/>
    <row r="94" s="139" customFormat="1" ht="15"/>
    <row r="95" s="139" customFormat="1" ht="15"/>
    <row r="96" s="139" customFormat="1" ht="15"/>
    <row r="97" s="139" customFormat="1" ht="15"/>
    <row r="98" s="139" customFormat="1" ht="15"/>
    <row r="99" s="139" customFormat="1" ht="15"/>
    <row r="100" s="139" customFormat="1" ht="15"/>
    <row r="101" s="139" customFormat="1" ht="15"/>
    <row r="102" s="139" customFormat="1" ht="15"/>
    <row r="103" s="139" customFormat="1" ht="15"/>
    <row r="104" s="139" customFormat="1" ht="15"/>
    <row r="105" s="139" customFormat="1" ht="15"/>
    <row r="106" s="139" customFormat="1" ht="15"/>
    <row r="107" s="139" customFormat="1" ht="15"/>
    <row r="108" s="139" customFormat="1" ht="15"/>
    <row r="109" s="139" customFormat="1" ht="15"/>
    <row r="110" s="139" customFormat="1" ht="15"/>
    <row r="111" s="139" customFormat="1" ht="15"/>
    <row r="112" s="139" customFormat="1" ht="15"/>
    <row r="113" s="139" customFormat="1" ht="15"/>
    <row r="114" s="139" customFormat="1" ht="15"/>
    <row r="115" s="139" customFormat="1" ht="15"/>
    <row r="116" s="139" customFormat="1" ht="15"/>
    <row r="117" s="139" customFormat="1" ht="15"/>
    <row r="118" s="139" customFormat="1" ht="15"/>
  </sheetData>
  <mergeCells count="2">
    <mergeCell ref="A2:D2"/>
    <mergeCell ref="C3:D3"/>
  </mergeCells>
  <pageMargins left="0.786806" right="0.786806" top="0.944444" bottom="0.747917" header="0.314583" footer="0.511806"/>
  <pageSetup paperSize="9" scale="90" firstPageNumber="72" orientation="portrait" useFirstPageNumber="1" horizontalDpi="600" verticalDpi="600"/>
  <headerFooter>
    <oddFooter>&amp;C&amp;"Times New Roman"&amp;12— &amp;P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02"/>
  <sheetViews>
    <sheetView showZeros="0" topLeftCell="A36" workbookViewId="0">
      <selection activeCell="E58" sqref="E58"/>
    </sheetView>
  </sheetViews>
  <sheetFormatPr defaultColWidth="9" defaultRowHeight="15.75" customHeight="1" outlineLevelCol="3"/>
  <cols>
    <col min="1" max="1" width="11" style="140" customWidth="1"/>
    <col min="2" max="2" width="56.25" style="140" customWidth="1"/>
    <col min="3" max="3" width="10.75" style="141" customWidth="1"/>
    <col min="4" max="4" width="8.75" style="142" customWidth="1"/>
    <col min="5" max="5" width="26.375" style="140" customWidth="1"/>
    <col min="6" max="257" width="9" style="140" customWidth="1"/>
  </cols>
  <sheetData>
    <row r="1" ht="18" customHeight="1" spans="1:1">
      <c r="A1" s="143" t="s">
        <v>1314</v>
      </c>
    </row>
    <row r="2" ht="30.75" customHeight="1" spans="1:4">
      <c r="A2" s="144" t="s">
        <v>1315</v>
      </c>
      <c r="B2" s="144"/>
      <c r="C2" s="145"/>
      <c r="D2" s="144"/>
    </row>
    <row r="3" ht="19" customHeight="1" spans="2:4">
      <c r="B3" s="146"/>
      <c r="C3" s="147" t="s">
        <v>1316</v>
      </c>
      <c r="D3" s="148"/>
    </row>
    <row r="4" s="138" customFormat="1" ht="21" customHeight="1" spans="1:4">
      <c r="A4" s="149" t="s">
        <v>1317</v>
      </c>
      <c r="B4" s="149" t="s">
        <v>1318</v>
      </c>
      <c r="C4" s="150" t="s">
        <v>948</v>
      </c>
      <c r="D4" s="151" t="s">
        <v>949</v>
      </c>
    </row>
    <row r="5" s="139" customFormat="1" ht="20.1" customHeight="1" spans="1:4">
      <c r="A5" s="152"/>
      <c r="B5" s="153" t="s">
        <v>1319</v>
      </c>
      <c r="C5" s="154">
        <f>XFD6+XFD11+XFD40+XFD43+XFD46+XFD49+XFD60+XFD66+XFD70</f>
        <v>0</v>
      </c>
      <c r="D5" s="155"/>
    </row>
    <row r="6" s="139" customFormat="1" ht="20.1" customHeight="1" spans="1:4">
      <c r="A6" s="152">
        <v>208</v>
      </c>
      <c r="B6" s="156" t="s">
        <v>1320</v>
      </c>
      <c r="C6" s="157">
        <f>XFD7</f>
        <v>0</v>
      </c>
      <c r="D6" s="155"/>
    </row>
    <row r="7" s="139" customFormat="1" ht="20.1" customHeight="1" spans="1:4">
      <c r="A7" s="152">
        <v>20822</v>
      </c>
      <c r="B7" s="158" t="s">
        <v>1321</v>
      </c>
      <c r="C7" s="157">
        <f>SUM(XFD8:XFD10)</f>
        <v>0</v>
      </c>
      <c r="D7" s="155"/>
    </row>
    <row r="8" s="139" customFormat="1" ht="20.1" customHeight="1" spans="1:4">
      <c r="A8" s="152">
        <v>2082201</v>
      </c>
      <c r="B8" s="158" t="s">
        <v>1322</v>
      </c>
      <c r="C8" s="157"/>
      <c r="D8" s="155"/>
    </row>
    <row r="9" s="139" customFormat="1" ht="20.1" customHeight="1" spans="1:4">
      <c r="A9" s="152">
        <v>2082202</v>
      </c>
      <c r="B9" s="158" t="s">
        <v>1323</v>
      </c>
      <c r="C9" s="157"/>
      <c r="D9" s="155"/>
    </row>
    <row r="10" s="139" customFormat="1" ht="20.1" customHeight="1" spans="1:4">
      <c r="A10" s="152">
        <v>2082299</v>
      </c>
      <c r="B10" s="158" t="s">
        <v>1324</v>
      </c>
      <c r="C10" s="157"/>
      <c r="D10" s="155"/>
    </row>
    <row r="11" s="139" customFormat="1" ht="20.1" customHeight="1" spans="1:4">
      <c r="A11" s="152">
        <v>212</v>
      </c>
      <c r="B11" s="156" t="s">
        <v>1325</v>
      </c>
      <c r="C11" s="157">
        <f>XFD12+XFD30+XFD31+XFD35+XFD38+XFD26</f>
        <v>0</v>
      </c>
      <c r="D11" s="155"/>
    </row>
    <row r="12" s="139" customFormat="1" ht="20.1" customHeight="1" spans="1:4">
      <c r="A12" s="152">
        <v>21208</v>
      </c>
      <c r="B12" s="156" t="s">
        <v>1326</v>
      </c>
      <c r="C12" s="157">
        <f>SUM(XFD13:XFD25)</f>
        <v>0</v>
      </c>
      <c r="D12" s="155"/>
    </row>
    <row r="13" s="139" customFormat="1" ht="20.1" customHeight="1" spans="1:4">
      <c r="A13" s="152">
        <v>2120801</v>
      </c>
      <c r="B13" s="152" t="s">
        <v>1327</v>
      </c>
      <c r="C13" s="157">
        <v>25324</v>
      </c>
      <c r="D13" s="155"/>
    </row>
    <row r="14" s="139" customFormat="1" ht="20.1" customHeight="1" spans="1:4">
      <c r="A14" s="152">
        <v>2120802</v>
      </c>
      <c r="B14" s="152" t="s">
        <v>1328</v>
      </c>
      <c r="C14" s="157">
        <v>3289</v>
      </c>
      <c r="D14" s="155"/>
    </row>
    <row r="15" s="139" customFormat="1" ht="20.1" customHeight="1" spans="1:4">
      <c r="A15" s="152">
        <v>2120803</v>
      </c>
      <c r="B15" s="152" t="s">
        <v>1329</v>
      </c>
      <c r="C15" s="157">
        <v>10155</v>
      </c>
      <c r="D15" s="155"/>
    </row>
    <row r="16" s="139" customFormat="1" ht="20.1" customHeight="1" spans="1:4">
      <c r="A16" s="152">
        <v>2120804</v>
      </c>
      <c r="B16" s="152" t="s">
        <v>1330</v>
      </c>
      <c r="C16" s="157">
        <v>7000</v>
      </c>
      <c r="D16" s="155"/>
    </row>
    <row r="17" s="139" customFormat="1" ht="20.1" customHeight="1" spans="1:4">
      <c r="A17" s="152">
        <v>2120805</v>
      </c>
      <c r="B17" s="152" t="s">
        <v>1331</v>
      </c>
      <c r="C17" s="157"/>
      <c r="D17" s="155"/>
    </row>
    <row r="18" s="139" customFormat="1" ht="20.1" customHeight="1" spans="1:4">
      <c r="A18" s="152">
        <v>2120806</v>
      </c>
      <c r="B18" s="152" t="s">
        <v>1332</v>
      </c>
      <c r="C18" s="68">
        <v>2473</v>
      </c>
      <c r="D18" s="155"/>
    </row>
    <row r="19" s="139" customFormat="1" ht="20.1" customHeight="1" spans="1:4">
      <c r="A19" s="152">
        <v>2120807</v>
      </c>
      <c r="B19" s="152" t="s">
        <v>1333</v>
      </c>
      <c r="C19" s="157"/>
      <c r="D19" s="155"/>
    </row>
    <row r="20" s="139" customFormat="1" ht="20.1" customHeight="1" spans="1:4">
      <c r="A20" s="152">
        <v>2120810</v>
      </c>
      <c r="B20" s="152" t="s">
        <v>1334</v>
      </c>
      <c r="C20" s="157"/>
      <c r="D20" s="155"/>
    </row>
    <row r="21" s="139" customFormat="1" ht="20.1" customHeight="1" spans="1:4">
      <c r="A21" s="152">
        <v>2120811</v>
      </c>
      <c r="B21" s="152" t="s">
        <v>1335</v>
      </c>
      <c r="C21" s="157"/>
      <c r="D21" s="155"/>
    </row>
    <row r="22" s="139" customFormat="1" ht="20.1" customHeight="1" spans="1:4">
      <c r="A22" s="152">
        <v>2120814</v>
      </c>
      <c r="B22" s="152" t="s">
        <v>1336</v>
      </c>
      <c r="C22" s="157"/>
      <c r="D22" s="155"/>
    </row>
    <row r="23" s="139" customFormat="1" ht="20.1" customHeight="1" spans="1:4">
      <c r="A23" s="152">
        <v>2120815</v>
      </c>
      <c r="B23" s="152" t="s">
        <v>1337</v>
      </c>
      <c r="C23" s="157"/>
      <c r="D23" s="155"/>
    </row>
    <row r="24" s="139" customFormat="1" ht="20.1" customHeight="1" spans="1:4">
      <c r="A24" s="152">
        <v>2120816</v>
      </c>
      <c r="B24" s="152" t="s">
        <v>1338</v>
      </c>
      <c r="C24" s="157"/>
      <c r="D24" s="155"/>
    </row>
    <row r="25" s="139" customFormat="1" ht="20.1" customHeight="1" spans="1:4">
      <c r="A25" s="152">
        <v>2120899</v>
      </c>
      <c r="B25" s="152" t="s">
        <v>1339</v>
      </c>
      <c r="C25" s="157">
        <v>23643</v>
      </c>
      <c r="D25" s="155"/>
    </row>
    <row r="26" s="139" customFormat="1" ht="20.1" customHeight="1" spans="1:4">
      <c r="A26" s="152">
        <v>21210</v>
      </c>
      <c r="B26" s="152" t="s">
        <v>1340</v>
      </c>
      <c r="C26" s="157">
        <f>SUM(XFD27:XFD29)</f>
        <v>0</v>
      </c>
      <c r="D26" s="155"/>
    </row>
    <row r="27" s="139" customFormat="1" ht="20.1" customHeight="1" spans="1:4">
      <c r="A27" s="152">
        <v>2121001</v>
      </c>
      <c r="B27" s="152" t="s">
        <v>1327</v>
      </c>
      <c r="C27" s="157"/>
      <c r="D27" s="155"/>
    </row>
    <row r="28" s="139" customFormat="1" ht="20.1" customHeight="1" spans="1:4">
      <c r="A28" s="152">
        <v>2121002</v>
      </c>
      <c r="B28" s="152" t="s">
        <v>1328</v>
      </c>
      <c r="C28" s="157"/>
      <c r="D28" s="155"/>
    </row>
    <row r="29" s="139" customFormat="1" ht="20.1" customHeight="1" spans="1:4">
      <c r="A29" s="152">
        <v>2121099</v>
      </c>
      <c r="B29" s="152" t="s">
        <v>1341</v>
      </c>
      <c r="C29" s="157">
        <v>5682</v>
      </c>
      <c r="D29" s="155"/>
    </row>
    <row r="30" s="139" customFormat="1" ht="20.1" customHeight="1" spans="1:4">
      <c r="A30" s="152">
        <v>21211</v>
      </c>
      <c r="B30" s="156" t="s">
        <v>1342</v>
      </c>
      <c r="C30" s="157"/>
      <c r="D30" s="155"/>
    </row>
    <row r="31" s="139" customFormat="1" ht="20.1" customHeight="1" spans="1:4">
      <c r="A31" s="152">
        <v>21213</v>
      </c>
      <c r="B31" s="156" t="s">
        <v>1343</v>
      </c>
      <c r="C31" s="157">
        <f>SUM(XFD32:XFD34)</f>
        <v>0</v>
      </c>
      <c r="D31" s="155"/>
    </row>
    <row r="32" s="139" customFormat="1" ht="20.1" customHeight="1" spans="1:4">
      <c r="A32" s="152">
        <v>2121301</v>
      </c>
      <c r="B32" s="152" t="s">
        <v>1344</v>
      </c>
      <c r="C32" s="157">
        <v>668</v>
      </c>
      <c r="D32" s="155"/>
    </row>
    <row r="33" s="139" customFormat="1" ht="20.1" customHeight="1" spans="1:4">
      <c r="A33" s="152">
        <v>2121302</v>
      </c>
      <c r="B33" s="152" t="s">
        <v>1345</v>
      </c>
      <c r="C33" s="157">
        <v>2175</v>
      </c>
      <c r="D33" s="155"/>
    </row>
    <row r="34" s="139" customFormat="1" ht="20.1" customHeight="1" spans="1:4">
      <c r="A34" s="152">
        <v>2121399</v>
      </c>
      <c r="B34" s="152" t="s">
        <v>1346</v>
      </c>
      <c r="C34" s="157">
        <v>1741</v>
      </c>
      <c r="D34" s="155"/>
    </row>
    <row r="35" s="139" customFormat="1" ht="20.1" customHeight="1" spans="1:4">
      <c r="A35" s="152">
        <v>21214</v>
      </c>
      <c r="B35" s="156" t="s">
        <v>1347</v>
      </c>
      <c r="C35" s="157">
        <f>SUM(XFD36:XFD37)</f>
        <v>0</v>
      </c>
      <c r="D35" s="155"/>
    </row>
    <row r="36" s="139" customFormat="1" ht="20.1" customHeight="1" spans="1:4">
      <c r="A36" s="152">
        <v>2121401</v>
      </c>
      <c r="B36" s="152" t="s">
        <v>1348</v>
      </c>
      <c r="C36" s="68">
        <f>3500+536</f>
        <v>4036</v>
      </c>
      <c r="D36" s="155"/>
    </row>
    <row r="37" s="139" customFormat="1" ht="20.1" customHeight="1" spans="1:4">
      <c r="A37" s="152">
        <v>2121499</v>
      </c>
      <c r="B37" s="158" t="s">
        <v>1349</v>
      </c>
      <c r="C37" s="157"/>
      <c r="D37" s="155"/>
    </row>
    <row r="38" s="139" customFormat="1" ht="20.1" customHeight="1" spans="1:4">
      <c r="A38" s="152">
        <v>21216</v>
      </c>
      <c r="B38" s="158" t="s">
        <v>1350</v>
      </c>
      <c r="C38" s="157">
        <f t="shared" ref="C38:C47" si="0">XFD39</f>
        <v>0</v>
      </c>
      <c r="D38" s="155"/>
    </row>
    <row r="39" s="139" customFormat="1" ht="20.1" customHeight="1" spans="1:4">
      <c r="A39" s="152">
        <v>2121699</v>
      </c>
      <c r="B39" s="158" t="s">
        <v>1351</v>
      </c>
      <c r="C39" s="157"/>
      <c r="D39" s="155"/>
    </row>
    <row r="40" s="139" customFormat="1" ht="20.1" customHeight="1" spans="1:4">
      <c r="A40" s="152">
        <v>214</v>
      </c>
      <c r="B40" s="158" t="s">
        <v>1352</v>
      </c>
      <c r="C40" s="157">
        <f t="shared" si="0"/>
        <v>0</v>
      </c>
      <c r="D40" s="155"/>
    </row>
    <row r="41" s="139" customFormat="1" ht="20.1" customHeight="1" spans="1:4">
      <c r="A41" s="152">
        <v>21462</v>
      </c>
      <c r="B41" s="152" t="s">
        <v>1353</v>
      </c>
      <c r="C41" s="157">
        <f t="shared" si="0"/>
        <v>0</v>
      </c>
      <c r="D41" s="155"/>
    </row>
    <row r="42" s="139" customFormat="1" ht="20.1" customHeight="1" spans="1:4">
      <c r="A42" s="152">
        <v>2146299</v>
      </c>
      <c r="B42" s="152" t="s">
        <v>1354</v>
      </c>
      <c r="C42" s="157"/>
      <c r="D42" s="155"/>
    </row>
    <row r="43" s="139" customFormat="1" ht="20.1" customHeight="1" spans="1:4">
      <c r="A43" s="152">
        <v>215</v>
      </c>
      <c r="B43" s="158" t="s">
        <v>1355</v>
      </c>
      <c r="C43" s="157">
        <f t="shared" si="0"/>
        <v>0</v>
      </c>
      <c r="D43" s="155"/>
    </row>
    <row r="44" s="139" customFormat="1" ht="20.1" customHeight="1" spans="1:4">
      <c r="A44" s="152">
        <v>21562</v>
      </c>
      <c r="B44" s="152" t="s">
        <v>1356</v>
      </c>
      <c r="C44" s="157">
        <v>0</v>
      </c>
      <c r="D44" s="155"/>
    </row>
    <row r="45" s="139" customFormat="1" ht="20.1" customHeight="1" spans="1:4">
      <c r="A45" s="152">
        <v>2156202</v>
      </c>
      <c r="B45" s="152" t="s">
        <v>1357</v>
      </c>
      <c r="C45" s="157"/>
      <c r="D45" s="155"/>
    </row>
    <row r="46" s="139" customFormat="1" ht="20.1" customHeight="1" spans="1:4">
      <c r="A46" s="152">
        <v>216</v>
      </c>
      <c r="B46" s="158" t="s">
        <v>1358</v>
      </c>
      <c r="C46" s="157">
        <f t="shared" si="0"/>
        <v>0</v>
      </c>
      <c r="D46" s="155"/>
    </row>
    <row r="47" s="139" customFormat="1" ht="20.1" customHeight="1" spans="1:4">
      <c r="A47" s="152">
        <v>21660</v>
      </c>
      <c r="B47" s="152" t="s">
        <v>1359</v>
      </c>
      <c r="C47" s="157">
        <f t="shared" si="0"/>
        <v>0</v>
      </c>
      <c r="D47" s="155"/>
    </row>
    <row r="48" s="139" customFormat="1" ht="20.1" customHeight="1" spans="1:4">
      <c r="A48" s="152">
        <v>2166004</v>
      </c>
      <c r="B48" s="152" t="s">
        <v>1360</v>
      </c>
      <c r="C48" s="157"/>
      <c r="D48" s="155"/>
    </row>
    <row r="49" s="139" customFormat="1" ht="20.1" customHeight="1" spans="1:4">
      <c r="A49" s="152">
        <v>229</v>
      </c>
      <c r="B49" s="158" t="s">
        <v>1361</v>
      </c>
      <c r="C49" s="157">
        <f>XFD53+XFD50</f>
        <v>0</v>
      </c>
      <c r="D49" s="155"/>
    </row>
    <row r="50" s="139" customFormat="1" ht="20.1" customHeight="1" spans="1:4">
      <c r="A50" s="152">
        <v>22904</v>
      </c>
      <c r="B50" s="158" t="s">
        <v>1362</v>
      </c>
      <c r="C50" s="157">
        <f>SUM(XFD51:XFD52)</f>
        <v>0</v>
      </c>
      <c r="D50" s="155"/>
    </row>
    <row r="51" s="139" customFormat="1" ht="20.1" customHeight="1" spans="1:4">
      <c r="A51" s="152">
        <v>2290401</v>
      </c>
      <c r="B51" s="158" t="s">
        <v>1363</v>
      </c>
      <c r="C51" s="157"/>
      <c r="D51" s="155"/>
    </row>
    <row r="52" s="139" customFormat="1" ht="20.1" customHeight="1" spans="1:4">
      <c r="A52" s="152">
        <v>2290402</v>
      </c>
      <c r="B52" s="158" t="s">
        <v>1364</v>
      </c>
      <c r="C52" s="157">
        <v>34455</v>
      </c>
      <c r="D52" s="155"/>
    </row>
    <row r="53" s="139" customFormat="1" ht="20.1" customHeight="1" spans="1:4">
      <c r="A53" s="152">
        <v>22960</v>
      </c>
      <c r="B53" s="152" t="s">
        <v>1365</v>
      </c>
      <c r="C53" s="157">
        <f>SUM(XFD54:XFD59)</f>
        <v>0</v>
      </c>
      <c r="D53" s="155"/>
    </row>
    <row r="54" s="139" customFormat="1" ht="20.1" customHeight="1" spans="1:4">
      <c r="A54" s="152">
        <v>2296002</v>
      </c>
      <c r="B54" s="152" t="s">
        <v>1366</v>
      </c>
      <c r="C54" s="68">
        <v>950</v>
      </c>
      <c r="D54" s="155"/>
    </row>
    <row r="55" s="139" customFormat="1" ht="20.1" customHeight="1" spans="1:4">
      <c r="A55" s="152">
        <v>2296003</v>
      </c>
      <c r="B55" s="152" t="s">
        <v>1367</v>
      </c>
      <c r="C55" s="68">
        <v>650</v>
      </c>
      <c r="D55" s="155"/>
    </row>
    <row r="56" s="139" customFormat="1" ht="20.1" customHeight="1" spans="1:4">
      <c r="A56" s="152">
        <v>2296005</v>
      </c>
      <c r="B56" s="152" t="s">
        <v>1368</v>
      </c>
      <c r="C56" s="157"/>
      <c r="D56" s="155"/>
    </row>
    <row r="57" s="139" customFormat="1" ht="20.1" customHeight="1" spans="1:4">
      <c r="A57" s="152">
        <v>2296006</v>
      </c>
      <c r="B57" s="152" t="s">
        <v>1369</v>
      </c>
      <c r="C57" s="157"/>
      <c r="D57" s="155"/>
    </row>
    <row r="58" s="139" customFormat="1" ht="20.1" customHeight="1" spans="1:4">
      <c r="A58" s="152">
        <v>2296013</v>
      </c>
      <c r="B58" s="152" t="s">
        <v>1370</v>
      </c>
      <c r="C58" s="157"/>
      <c r="D58" s="155"/>
    </row>
    <row r="59" s="139" customFormat="1" ht="20.1" customHeight="1" spans="1:4">
      <c r="A59" s="152">
        <v>2296099</v>
      </c>
      <c r="B59" s="152" t="s">
        <v>1371</v>
      </c>
      <c r="C59" s="157"/>
      <c r="D59" s="155"/>
    </row>
    <row r="60" s="139" customFormat="1" ht="20.1" customHeight="1" spans="1:4">
      <c r="A60" s="152">
        <v>232</v>
      </c>
      <c r="B60" s="155" t="s">
        <v>1372</v>
      </c>
      <c r="C60" s="157">
        <f>XFD61</f>
        <v>0</v>
      </c>
      <c r="D60" s="155"/>
    </row>
    <row r="61" s="139" customFormat="1" ht="20.1" customHeight="1" spans="1:4">
      <c r="A61" s="152">
        <v>23204</v>
      </c>
      <c r="B61" s="155" t="s">
        <v>1373</v>
      </c>
      <c r="C61" s="157">
        <f>SUM(XFD62:XFD65)</f>
        <v>0</v>
      </c>
      <c r="D61" s="155"/>
    </row>
    <row r="62" s="139" customFormat="1" ht="20.1" customHeight="1" spans="1:4">
      <c r="A62" s="152">
        <v>2320411</v>
      </c>
      <c r="B62" s="152" t="s">
        <v>1374</v>
      </c>
      <c r="C62" s="157">
        <v>3126</v>
      </c>
      <c r="D62" s="155"/>
    </row>
    <row r="63" s="139" customFormat="1" ht="20.1" customHeight="1" spans="1:4">
      <c r="A63" s="152">
        <v>2320431</v>
      </c>
      <c r="B63" s="152" t="s">
        <v>1375</v>
      </c>
      <c r="C63" s="157">
        <v>1034</v>
      </c>
      <c r="D63" s="155"/>
    </row>
    <row r="64" s="139" customFormat="1" ht="20.1" customHeight="1" spans="1:4">
      <c r="A64" s="152">
        <v>2320433</v>
      </c>
      <c r="B64" s="152" t="s">
        <v>1376</v>
      </c>
      <c r="C64" s="157">
        <v>4289</v>
      </c>
      <c r="D64" s="155"/>
    </row>
    <row r="65" s="139" customFormat="1" ht="20.1" customHeight="1" spans="1:4">
      <c r="A65" s="152">
        <v>2320498</v>
      </c>
      <c r="B65" s="152" t="s">
        <v>1377</v>
      </c>
      <c r="C65" s="157">
        <v>9231</v>
      </c>
      <c r="D65" s="155"/>
    </row>
    <row r="66" s="139" customFormat="1" ht="20.1" customHeight="1" spans="1:4">
      <c r="A66" s="152">
        <v>233</v>
      </c>
      <c r="B66" s="155" t="s">
        <v>1378</v>
      </c>
      <c r="C66" s="157">
        <f>XFD67</f>
        <v>0</v>
      </c>
      <c r="D66" s="155"/>
    </row>
    <row r="67" s="139" customFormat="1" ht="20.1" customHeight="1" spans="1:4">
      <c r="A67" s="152">
        <v>23304</v>
      </c>
      <c r="B67" s="155" t="s">
        <v>1379</v>
      </c>
      <c r="C67" s="157">
        <f>SUM(XFD68:XFD69)</f>
        <v>0</v>
      </c>
      <c r="D67" s="155"/>
    </row>
    <row r="68" s="139" customFormat="1" ht="20.1" customHeight="1" spans="1:4">
      <c r="A68" s="152">
        <v>2330411</v>
      </c>
      <c r="B68" s="152" t="s">
        <v>1380</v>
      </c>
      <c r="C68" s="157">
        <v>50</v>
      </c>
      <c r="D68" s="155"/>
    </row>
    <row r="69" s="139" customFormat="1" ht="20.1" customHeight="1" spans="1:4">
      <c r="A69" s="152">
        <v>2330431</v>
      </c>
      <c r="B69" s="152" t="s">
        <v>1381</v>
      </c>
      <c r="C69" s="157"/>
      <c r="D69" s="155"/>
    </row>
    <row r="70" s="139" customFormat="1" ht="20.1" customHeight="1" spans="1:4">
      <c r="A70" s="152">
        <v>234</v>
      </c>
      <c r="B70" s="155" t="s">
        <v>1382</v>
      </c>
      <c r="C70" s="157">
        <f>XFD71+XFD75</f>
        <v>0</v>
      </c>
      <c r="D70" s="155"/>
    </row>
    <row r="71" s="139" customFormat="1" ht="20.1" customHeight="1" spans="1:4">
      <c r="A71" s="152">
        <v>23401</v>
      </c>
      <c r="B71" s="155" t="s">
        <v>1383</v>
      </c>
      <c r="C71" s="157">
        <f>SUM(XFD72:XFD74)</f>
        <v>0</v>
      </c>
      <c r="D71" s="155"/>
    </row>
    <row r="72" s="139" customFormat="1" ht="20.1" customHeight="1" spans="1:4">
      <c r="A72" s="152">
        <v>2340101</v>
      </c>
      <c r="B72" s="152" t="s">
        <v>1384</v>
      </c>
      <c r="C72" s="157"/>
      <c r="D72" s="155"/>
    </row>
    <row r="73" s="139" customFormat="1" ht="20.1" customHeight="1" spans="1:4">
      <c r="A73" s="152">
        <v>2340102</v>
      </c>
      <c r="B73" s="152" t="s">
        <v>1385</v>
      </c>
      <c r="C73" s="157"/>
      <c r="D73" s="155"/>
    </row>
    <row r="74" s="139" customFormat="1" ht="20.1" customHeight="1" spans="1:4">
      <c r="A74" s="152">
        <v>2340199</v>
      </c>
      <c r="B74" s="152" t="s">
        <v>1386</v>
      </c>
      <c r="C74" s="157"/>
      <c r="D74" s="155"/>
    </row>
    <row r="75" s="139" customFormat="1" ht="20.1" customHeight="1" spans="1:4">
      <c r="A75" s="152">
        <v>23402</v>
      </c>
      <c r="B75" s="155" t="s">
        <v>1387</v>
      </c>
      <c r="C75" s="157">
        <f>XFD76</f>
        <v>0</v>
      </c>
      <c r="D75" s="155"/>
    </row>
    <row r="76" s="139" customFormat="1" ht="20.1" customHeight="1" spans="1:4">
      <c r="A76" s="152">
        <v>2340299</v>
      </c>
      <c r="B76" s="152" t="s">
        <v>1388</v>
      </c>
      <c r="C76" s="157"/>
      <c r="D76" s="155"/>
    </row>
    <row r="77" s="139" customFormat="1" ht="20.1" customHeight="1" spans="1:4">
      <c r="A77" s="152"/>
      <c r="B77" s="153" t="s">
        <v>1389</v>
      </c>
      <c r="C77" s="154">
        <f>XFD78+XFD85</f>
        <v>0</v>
      </c>
      <c r="D77" s="155"/>
    </row>
    <row r="78" s="139" customFormat="1" ht="20.1" customHeight="1" spans="1:4">
      <c r="A78" s="152">
        <v>230</v>
      </c>
      <c r="B78" s="159" t="s">
        <v>1390</v>
      </c>
      <c r="C78" s="157">
        <f>XFD79+XFD80+XFD82+XFD84</f>
        <v>0</v>
      </c>
      <c r="D78" s="155"/>
    </row>
    <row r="79" s="139" customFormat="1" ht="20.1" customHeight="1" spans="1:4">
      <c r="A79" s="152">
        <v>23004</v>
      </c>
      <c r="B79" s="155" t="s">
        <v>737</v>
      </c>
      <c r="C79" s="157"/>
      <c r="D79" s="155"/>
    </row>
    <row r="80" s="139" customFormat="1" ht="20.1" customHeight="1" spans="1:4">
      <c r="A80" s="152">
        <v>23008</v>
      </c>
      <c r="B80" s="155" t="s">
        <v>738</v>
      </c>
      <c r="C80" s="157">
        <f>XFD81</f>
        <v>0</v>
      </c>
      <c r="D80" s="155"/>
    </row>
    <row r="81" s="139" customFormat="1" ht="20.1" customHeight="1" spans="1:4">
      <c r="A81" s="152">
        <v>2300802</v>
      </c>
      <c r="B81" s="155" t="s">
        <v>1391</v>
      </c>
      <c r="C81" s="160">
        <v>22867</v>
      </c>
      <c r="D81" s="155"/>
    </row>
    <row r="82" s="139" customFormat="1" ht="20.1" customHeight="1" spans="1:4">
      <c r="A82" s="152">
        <v>23009</v>
      </c>
      <c r="B82" s="155" t="s">
        <v>739</v>
      </c>
      <c r="C82" s="157">
        <f>XFD83</f>
        <v>0</v>
      </c>
      <c r="D82" s="155"/>
    </row>
    <row r="83" s="139" customFormat="1" ht="20.1" customHeight="1" spans="1:4">
      <c r="A83" s="152">
        <v>2300902</v>
      </c>
      <c r="B83" s="155" t="s">
        <v>1392</v>
      </c>
      <c r="C83" s="157">
        <v>14942</v>
      </c>
      <c r="D83" s="155"/>
    </row>
    <row r="84" s="139" customFormat="1" ht="20.1" customHeight="1" spans="1:4">
      <c r="A84" s="152">
        <v>23011</v>
      </c>
      <c r="B84" s="155" t="s">
        <v>740</v>
      </c>
      <c r="C84" s="157"/>
      <c r="D84" s="155"/>
    </row>
    <row r="85" s="139" customFormat="1" ht="20.1" customHeight="1" spans="1:4">
      <c r="A85" s="152">
        <v>231</v>
      </c>
      <c r="B85" s="159" t="s">
        <v>1393</v>
      </c>
      <c r="C85" s="157">
        <f>XFD86+XFD89</f>
        <v>0</v>
      </c>
      <c r="D85" s="155"/>
    </row>
    <row r="86" s="139" customFormat="1" ht="20.1" customHeight="1" spans="1:4">
      <c r="A86" s="152">
        <v>23104</v>
      </c>
      <c r="B86" s="155" t="s">
        <v>1394</v>
      </c>
      <c r="C86" s="157">
        <f>XFD87+XFD88</f>
        <v>0</v>
      </c>
      <c r="D86" s="155"/>
    </row>
    <row r="87" s="139" customFormat="1" ht="20.1" customHeight="1" spans="1:4">
      <c r="A87" s="152">
        <v>2310411</v>
      </c>
      <c r="B87" s="159" t="s">
        <v>1395</v>
      </c>
      <c r="C87" s="157">
        <v>8664</v>
      </c>
      <c r="D87" s="155"/>
    </row>
    <row r="88" s="139" customFormat="1" ht="20.1" customHeight="1" spans="1:4">
      <c r="A88" s="152">
        <v>2310431</v>
      </c>
      <c r="B88" s="159" t="s">
        <v>1396</v>
      </c>
      <c r="C88" s="157">
        <v>10000</v>
      </c>
      <c r="D88" s="155"/>
    </row>
    <row r="89" s="139" customFormat="1" ht="20.1" customHeight="1" spans="1:4">
      <c r="A89" s="152">
        <v>23105</v>
      </c>
      <c r="B89" s="155" t="s">
        <v>1397</v>
      </c>
      <c r="C89" s="157"/>
      <c r="D89" s="155"/>
    </row>
    <row r="90" s="139" customFormat="1" ht="20.1" customHeight="1" spans="1:4">
      <c r="A90" s="152"/>
      <c r="B90" s="153" t="s">
        <v>1398</v>
      </c>
      <c r="C90" s="154">
        <f>XFD5+XFD78+XFD85</f>
        <v>0</v>
      </c>
      <c r="D90" s="155"/>
    </row>
    <row r="91" s="139" customFormat="1" ht="15" spans="3:4">
      <c r="C91" s="161"/>
      <c r="D91" s="162"/>
    </row>
    <row r="92" s="139" customFormat="1" ht="15" spans="3:4">
      <c r="C92" s="161"/>
      <c r="D92" s="162"/>
    </row>
    <row r="93" s="139" customFormat="1" ht="15" spans="3:4">
      <c r="C93" s="161"/>
      <c r="D93" s="162"/>
    </row>
    <row r="94" s="139" customFormat="1" ht="15" spans="3:4">
      <c r="C94" s="161"/>
      <c r="D94" s="162"/>
    </row>
    <row r="95" s="139" customFormat="1" ht="15" spans="3:4">
      <c r="C95" s="161"/>
      <c r="D95" s="162"/>
    </row>
    <row r="96" s="139" customFormat="1" ht="15" spans="3:4">
      <c r="C96" s="161"/>
      <c r="D96" s="162"/>
    </row>
    <row r="97" s="139" customFormat="1" ht="15" spans="3:4">
      <c r="C97" s="161"/>
      <c r="D97" s="162"/>
    </row>
    <row r="98" s="139" customFormat="1" ht="15" spans="3:4">
      <c r="C98" s="161"/>
      <c r="D98" s="162"/>
    </row>
    <row r="99" s="139" customFormat="1" ht="15" spans="3:4">
      <c r="C99" s="161"/>
      <c r="D99" s="162"/>
    </row>
    <row r="100" s="139" customFormat="1" ht="15" spans="3:4">
      <c r="C100" s="161"/>
      <c r="D100" s="162"/>
    </row>
    <row r="101" s="139" customFormat="1" ht="15" spans="3:4">
      <c r="C101" s="161"/>
      <c r="D101" s="162"/>
    </row>
    <row r="102" s="139" customFormat="1" ht="15" spans="3:4">
      <c r="C102" s="161"/>
      <c r="D102" s="162"/>
    </row>
  </sheetData>
  <mergeCells count="2">
    <mergeCell ref="A2:D2"/>
    <mergeCell ref="C3:D3"/>
  </mergeCells>
  <pageMargins left="0.786806" right="0.786806" top="0.944444" bottom="0.747917" header="0.314583" footer="0.511806"/>
  <pageSetup paperSize="9" scale="90" firstPageNumber="74" orientation="portrait" useFirstPageNumber="1" horizontalDpi="600" verticalDpi="600"/>
  <headerFooter>
    <oddFooter>&amp;C&amp;"Times New Roman"&amp;12— &amp;P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
  <sheetViews>
    <sheetView workbookViewId="0">
      <selection activeCell="G26" sqref="G26"/>
    </sheetView>
  </sheetViews>
  <sheetFormatPr defaultColWidth="27.1083333333333" defaultRowHeight="13.5" customHeight="1" outlineLevelCol="3"/>
  <cols>
    <col min="1" max="1" width="19.8833333333333" customWidth="1"/>
    <col min="2" max="2" width="39.1083333333333" customWidth="1"/>
    <col min="3" max="257" width="27.1083333333333" customWidth="1"/>
  </cols>
  <sheetData>
    <row r="1" customFormat="1" ht="18.75" spans="1:4">
      <c r="A1" s="119" t="s">
        <v>1399</v>
      </c>
      <c r="B1" s="120"/>
      <c r="C1" s="121"/>
      <c r="D1" s="121"/>
    </row>
    <row r="2" customFormat="1" ht="26.25" spans="1:4">
      <c r="A2" s="122" t="s">
        <v>1400</v>
      </c>
      <c r="B2" s="123"/>
      <c r="C2" s="123"/>
      <c r="D2" s="123"/>
    </row>
    <row r="3" customFormat="1" spans="1:4">
      <c r="A3" s="124"/>
      <c r="B3" s="125"/>
      <c r="C3" s="126" t="s">
        <v>1270</v>
      </c>
      <c r="D3" s="126"/>
    </row>
    <row r="4" customFormat="1" ht="25.05" customHeight="1" spans="1:4">
      <c r="A4" s="127" t="s">
        <v>1401</v>
      </c>
      <c r="B4" s="128" t="s">
        <v>1402</v>
      </c>
      <c r="C4" s="129" t="s">
        <v>1403</v>
      </c>
      <c r="D4" s="129" t="s">
        <v>1404</v>
      </c>
    </row>
    <row r="5" customFormat="1" ht="25.05" customHeight="1" spans="1:4">
      <c r="A5" s="130">
        <v>110</v>
      </c>
      <c r="B5" s="131" t="s">
        <v>1405</v>
      </c>
      <c r="C5" s="132">
        <f>XFD6</f>
        <v>0</v>
      </c>
      <c r="D5" s="133"/>
    </row>
    <row r="6" customFormat="1" ht="25.05" customHeight="1" spans="1:4">
      <c r="A6" s="130">
        <v>11004</v>
      </c>
      <c r="B6" s="133" t="s">
        <v>713</v>
      </c>
      <c r="C6" s="134">
        <f>XFD7+XFD17</f>
        <v>0</v>
      </c>
      <c r="D6" s="133"/>
    </row>
    <row r="7" customFormat="1" ht="25.05" customHeight="1" spans="1:4">
      <c r="A7" s="130">
        <v>1100401</v>
      </c>
      <c r="B7" s="133" t="s">
        <v>714</v>
      </c>
      <c r="C7" s="134">
        <f>SUM(XFD8:XFD16)</f>
        <v>0</v>
      </c>
      <c r="D7" s="133"/>
    </row>
    <row r="8" customFormat="1" ht="25.05" customHeight="1" spans="1:4">
      <c r="A8" s="130"/>
      <c r="B8" s="135" t="s">
        <v>1406</v>
      </c>
      <c r="C8" s="127"/>
      <c r="D8" s="133"/>
    </row>
    <row r="9" customFormat="1" ht="25.05" customHeight="1" spans="1:4">
      <c r="A9" s="130"/>
      <c r="B9" s="135" t="s">
        <v>1407</v>
      </c>
      <c r="C9" s="127"/>
      <c r="D9" s="133"/>
    </row>
    <row r="10" customFormat="1" ht="25.05" customHeight="1" spans="1:4">
      <c r="A10" s="130"/>
      <c r="B10" s="135" t="s">
        <v>1408</v>
      </c>
      <c r="C10" s="127"/>
      <c r="D10" s="133"/>
    </row>
    <row r="11" customFormat="1" ht="25.05" customHeight="1" spans="1:4">
      <c r="A11" s="130"/>
      <c r="B11" s="135" t="s">
        <v>1409</v>
      </c>
      <c r="C11" s="127"/>
      <c r="D11" s="133"/>
    </row>
    <row r="12" customFormat="1" ht="25.05" customHeight="1" spans="1:4">
      <c r="A12" s="130"/>
      <c r="B12" s="135" t="s">
        <v>1410</v>
      </c>
      <c r="C12" s="127">
        <v>950</v>
      </c>
      <c r="D12" s="133"/>
    </row>
    <row r="13" customFormat="1" ht="25.05" customHeight="1" spans="1:4">
      <c r="A13" s="130"/>
      <c r="B13" s="135" t="s">
        <v>1411</v>
      </c>
      <c r="C13" s="127">
        <v>650</v>
      </c>
      <c r="D13" s="133"/>
    </row>
    <row r="14" customFormat="1" ht="25.05" customHeight="1" spans="1:4">
      <c r="A14" s="130"/>
      <c r="B14" s="135" t="s">
        <v>1412</v>
      </c>
      <c r="C14" s="127"/>
      <c r="D14" s="133"/>
    </row>
    <row r="15" customFormat="1" ht="25.05" customHeight="1" spans="1:4">
      <c r="A15" s="130"/>
      <c r="B15" s="135" t="s">
        <v>1413</v>
      </c>
      <c r="C15" s="127"/>
      <c r="D15" s="133"/>
    </row>
    <row r="16" customFormat="1" ht="25.05" customHeight="1" spans="1:4">
      <c r="A16" s="130"/>
      <c r="B16" s="135" t="s">
        <v>1414</v>
      </c>
      <c r="C16" s="127"/>
      <c r="D16" s="133"/>
    </row>
    <row r="17" customFormat="1" ht="25.05" customHeight="1" spans="1:4">
      <c r="A17" s="130">
        <v>1100402</v>
      </c>
      <c r="B17" s="133" t="s">
        <v>715</v>
      </c>
      <c r="C17" s="134"/>
      <c r="D17" s="133"/>
    </row>
    <row r="18" customFormat="1" ht="25.05" customHeight="1" spans="1:4">
      <c r="A18" s="136" t="s">
        <v>1415</v>
      </c>
      <c r="B18" s="137"/>
      <c r="C18" s="137"/>
      <c r="D18" s="137"/>
    </row>
  </sheetData>
  <mergeCells count="2">
    <mergeCell ref="A2:D2"/>
    <mergeCell ref="A18:D18"/>
  </mergeCells>
  <pageMargins left="0.75" right="0.75" top="1" bottom="1" header="0.5" footer="0.5"/>
  <pageSetup paperSize="9" orientation="portrait" horizontalDpi="600" vertic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11"/>
  <sheetViews>
    <sheetView workbookViewId="0">
      <selection activeCell="C53" sqref="C53"/>
    </sheetView>
  </sheetViews>
  <sheetFormatPr defaultColWidth="10" defaultRowHeight="15" customHeight="1" outlineLevelCol="2"/>
  <cols>
    <col min="1" max="1" width="24.25" style="79" customWidth="1"/>
    <col min="2" max="3" width="28.75" style="79" customWidth="1"/>
    <col min="4" max="257" width="10" style="79" customWidth="1"/>
  </cols>
  <sheetData>
    <row r="1" s="93" customFormat="1" ht="32.25" customHeight="1" spans="1:1">
      <c r="A1" s="80" t="s">
        <v>1416</v>
      </c>
    </row>
    <row r="2" s="79" customFormat="1" ht="30" customHeight="1" spans="1:3">
      <c r="A2" s="113" t="s">
        <v>1417</v>
      </c>
      <c r="B2" s="82"/>
      <c r="C2" s="82"/>
    </row>
    <row r="3" s="79" customFormat="1" ht="33" customHeight="1" spans="1:3">
      <c r="A3" s="114" t="s">
        <v>838</v>
      </c>
      <c r="B3" s="114"/>
      <c r="C3" s="114"/>
    </row>
    <row r="4" s="79" customFormat="1" ht="45.95" customHeight="1" spans="1:3">
      <c r="A4" s="115" t="s">
        <v>666</v>
      </c>
      <c r="B4" s="115" t="s">
        <v>839</v>
      </c>
      <c r="C4" s="115"/>
    </row>
    <row r="5" s="79" customFormat="1" ht="45.95" customHeight="1" spans="1:3">
      <c r="A5" s="115"/>
      <c r="B5" s="115" t="s">
        <v>668</v>
      </c>
      <c r="C5" s="115" t="s">
        <v>669</v>
      </c>
    </row>
    <row r="6" s="79" customFormat="1" ht="45.95" customHeight="1" spans="1:3">
      <c r="A6" s="98" t="s">
        <v>670</v>
      </c>
      <c r="B6" s="116">
        <v>1251688.47</v>
      </c>
      <c r="C6" s="116">
        <v>1251689</v>
      </c>
    </row>
    <row r="7" s="79" customFormat="1" ht="45.95" customHeight="1" spans="1:3">
      <c r="A7" s="98" t="s">
        <v>671</v>
      </c>
      <c r="B7" s="116">
        <v>529209</v>
      </c>
      <c r="C7" s="116">
        <v>529209</v>
      </c>
    </row>
    <row r="8" s="79" customFormat="1" ht="45.95" customHeight="1" spans="1:3">
      <c r="A8" s="98" t="s">
        <v>672</v>
      </c>
      <c r="B8" s="116">
        <v>255665</v>
      </c>
      <c r="C8" s="116">
        <v>255665</v>
      </c>
    </row>
    <row r="9" s="79" customFormat="1" ht="45.95" customHeight="1" spans="1:3">
      <c r="A9" s="98" t="s">
        <v>673</v>
      </c>
      <c r="B9" s="116">
        <v>256813</v>
      </c>
      <c r="C9" s="116">
        <v>256813</v>
      </c>
    </row>
    <row r="10" s="79" customFormat="1" ht="45.95" customHeight="1" spans="1:3">
      <c r="A10" s="98" t="s">
        <v>674</v>
      </c>
      <c r="B10" s="116">
        <v>210002</v>
      </c>
      <c r="C10" s="116">
        <v>210002</v>
      </c>
    </row>
    <row r="11" s="79" customFormat="1" ht="30" customHeight="1" spans="1:2">
      <c r="A11" s="117" t="s">
        <v>1205</v>
      </c>
      <c r="B11" s="118"/>
    </row>
  </sheetData>
  <mergeCells count="5">
    <mergeCell ref="A2:C2"/>
    <mergeCell ref="A3:C3"/>
    <mergeCell ref="B4:C4"/>
    <mergeCell ref="A11:B11"/>
    <mergeCell ref="A4:A5"/>
  </mergeCells>
  <pageMargins left="0.786806" right="0.786806" top="0.944444" bottom="0.747917" header="0.314583" footer="0.511806"/>
  <pageSetup paperSize="9" scale="90" firstPageNumber="77" orientation="portrait" useFirstPageNumber="1" horizontalDpi="600" verticalDpi="600"/>
  <headerFooter>
    <oddFooter>&amp;C&amp;"Times New Roman"&amp;12— &amp;P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3"/>
  <sheetViews>
    <sheetView workbookViewId="0">
      <selection activeCell="C53" sqref="C53"/>
    </sheetView>
  </sheetViews>
  <sheetFormatPr defaultColWidth="13.2083333333333" defaultRowHeight="24" customHeight="1" outlineLevelCol="4"/>
  <cols>
    <col min="1" max="1" width="13.2083333333333" style="79" customWidth="1"/>
    <col min="2" max="2" width="50" style="79" customWidth="1"/>
    <col min="3" max="3" width="22.125" style="111" customWidth="1"/>
    <col min="4" max="257" width="13.2083333333333" style="79" customWidth="1"/>
  </cols>
  <sheetData>
    <row r="1" s="79" customFormat="1" ht="30" customHeight="1" spans="1:3">
      <c r="A1" s="80" t="s">
        <v>1418</v>
      </c>
      <c r="B1" s="93"/>
      <c r="C1" s="111"/>
    </row>
    <row r="2" s="79" customFormat="1" ht="26.25" spans="1:3">
      <c r="A2" s="81" t="s">
        <v>1419</v>
      </c>
      <c r="B2" s="82"/>
      <c r="C2" s="82"/>
    </row>
    <row r="3" s="79" customFormat="1" ht="38.1" customHeight="1" spans="2:3">
      <c r="B3" s="83"/>
      <c r="C3" s="84" t="s">
        <v>43</v>
      </c>
    </row>
    <row r="4" s="79" customFormat="1" ht="38.1" customHeight="1" spans="1:3">
      <c r="A4" s="85" t="s">
        <v>843</v>
      </c>
      <c r="B4" s="85" t="s">
        <v>844</v>
      </c>
      <c r="C4" s="85" t="s">
        <v>646</v>
      </c>
    </row>
    <row r="5" s="79" customFormat="1" ht="38.1" customHeight="1" spans="1:4">
      <c r="A5" s="112"/>
      <c r="B5" s="105" t="s">
        <v>845</v>
      </c>
      <c r="C5" s="106">
        <f>SUM(XFD6:XFD10)</f>
        <v>0</v>
      </c>
      <c r="D5" s="107"/>
    </row>
    <row r="6" s="79" customFormat="1" ht="38.1" customHeight="1" spans="1:3">
      <c r="A6" s="104">
        <v>10203</v>
      </c>
      <c r="B6" s="108" t="s">
        <v>1420</v>
      </c>
      <c r="C6" s="97">
        <v>95875</v>
      </c>
    </row>
    <row r="7" s="79" customFormat="1" ht="38.1" customHeight="1" spans="1:5">
      <c r="A7" s="104">
        <v>10204</v>
      </c>
      <c r="B7" s="108" t="s">
        <v>1421</v>
      </c>
      <c r="C7" s="97">
        <v>1667</v>
      </c>
      <c r="E7" s="92"/>
    </row>
    <row r="8" s="79" customFormat="1" ht="38.1" customHeight="1" spans="1:3">
      <c r="A8" s="104">
        <v>10210</v>
      </c>
      <c r="B8" s="108" t="s">
        <v>1422</v>
      </c>
      <c r="C8" s="97">
        <v>129554</v>
      </c>
    </row>
    <row r="9" s="79" customFormat="1" ht="38.1" customHeight="1" spans="1:3">
      <c r="A9" s="104">
        <v>10211</v>
      </c>
      <c r="B9" s="108" t="s">
        <v>1423</v>
      </c>
      <c r="C9" s="97">
        <v>183002</v>
      </c>
    </row>
    <row r="10" s="79" customFormat="1" ht="38.1" customHeight="1" spans="1:3">
      <c r="A10" s="104">
        <v>10212</v>
      </c>
      <c r="B10" s="108" t="s">
        <v>1424</v>
      </c>
      <c r="C10" s="97">
        <v>179490</v>
      </c>
    </row>
    <row r="11" s="79" customFormat="1" customHeight="1" spans="1:3">
      <c r="A11" s="109" t="s">
        <v>1425</v>
      </c>
      <c r="B11" s="110"/>
      <c r="C11" s="110"/>
    </row>
    <row r="12" s="79" customFormat="1" ht="114" customHeight="1" spans="1:3">
      <c r="A12" s="110"/>
      <c r="B12" s="110"/>
      <c r="C12" s="110"/>
    </row>
    <row r="13" s="79" customFormat="1" customHeight="1" spans="3:3">
      <c r="C13" s="111"/>
    </row>
  </sheetData>
  <mergeCells count="2">
    <mergeCell ref="A2:C2"/>
    <mergeCell ref="A11:C12"/>
  </mergeCells>
  <pageMargins left="0.786806" right="0.786806" top="0.944444" bottom="0.747917" header="0.314583" footer="0.511806"/>
  <pageSetup paperSize="9" scale="90" firstPageNumber="78" orientation="portrait" useFirstPageNumber="1" horizontalDpi="600" verticalDpi="600"/>
  <headerFooter>
    <oddFooter>&amp;C&amp;"Times New Roman"&amp;12— &amp;P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554"/>
  <sheetViews>
    <sheetView view="pageBreakPreview" zoomScaleNormal="100" workbookViewId="0">
      <pane ySplit="4" topLeftCell="A5" activePane="bottomLeft" state="frozen"/>
      <selection/>
      <selection pane="bottomLeft" activeCell="A1" sqref="A1"/>
    </sheetView>
  </sheetViews>
  <sheetFormatPr defaultColWidth="9.125" defaultRowHeight="13.5" customHeight="1" outlineLevelCol="3"/>
  <cols>
    <col min="1" max="1" width="11.625" style="79" customWidth="1"/>
    <col min="2" max="2" width="48.25" style="79" customWidth="1"/>
    <col min="3" max="3" width="10.875" style="485" customWidth="1"/>
    <col min="4" max="4" width="11.375" style="485" customWidth="1"/>
    <col min="5" max="257" width="9.125" style="79" customWidth="1"/>
  </cols>
  <sheetData>
    <row r="1" s="93" customFormat="1" ht="20" customHeight="1" spans="1:4">
      <c r="A1" s="93" t="s">
        <v>185</v>
      </c>
      <c r="C1" s="485"/>
      <c r="D1" s="485"/>
    </row>
    <row r="2" s="79" customFormat="1" ht="27" customHeight="1" spans="1:4">
      <c r="A2" s="81" t="s">
        <v>186</v>
      </c>
      <c r="B2" s="82"/>
      <c r="C2" s="82"/>
      <c r="D2" s="82"/>
    </row>
    <row r="3" s="79" customFormat="1" ht="20" customHeight="1" spans="1:4">
      <c r="A3" s="111"/>
      <c r="B3" s="111"/>
      <c r="C3" s="334" t="s">
        <v>2</v>
      </c>
      <c r="D3" s="486"/>
    </row>
    <row r="4" s="79" customFormat="1" ht="20" customHeight="1" spans="1:4">
      <c r="A4" s="85" t="s">
        <v>44</v>
      </c>
      <c r="B4" s="85" t="s">
        <v>45</v>
      </c>
      <c r="C4" s="487" t="s">
        <v>5</v>
      </c>
      <c r="D4" s="487" t="s">
        <v>81</v>
      </c>
    </row>
    <row r="5" s="79" customFormat="1" ht="20" customHeight="1" spans="1:4">
      <c r="A5" s="341"/>
      <c r="B5" s="377" t="s">
        <v>187</v>
      </c>
      <c r="C5" s="87">
        <f>XFD6+0+XFD126+XFD131+XFD158+XFD174+XFD189+XFD217+XFD290+XFD338+XFD357+XFD374+XFD427+XFD445+XFD457+XFD466+XFD469+XFD472+XFD484+XFD494+XFD502+XFD525+XFD528+XFD532</f>
        <v>0</v>
      </c>
      <c r="D5" s="87"/>
    </row>
    <row r="6" s="79" customFormat="1" ht="20" customHeight="1" spans="1:4">
      <c r="A6" s="337">
        <v>201</v>
      </c>
      <c r="B6" s="337" t="s">
        <v>188</v>
      </c>
      <c r="C6" s="48">
        <f>XFD7+XFD14+XFD20+XFD29+XFD34+XFD39+XFD47+XFD49+XFD53+XFD57+XFD63+XFD66+XFD68+XFD70+XFD72+XFD76+XFD79+XFD84+XFD90+XFD94+XFD99+XFD104+XFD107+XFD110+XFD113+XFD124</f>
        <v>0</v>
      </c>
      <c r="D6" s="48"/>
    </row>
    <row r="7" s="79" customFormat="1" ht="20" customHeight="1" spans="1:4">
      <c r="A7" s="337">
        <v>20101</v>
      </c>
      <c r="B7" s="337" t="s">
        <v>189</v>
      </c>
      <c r="C7" s="48">
        <f>SUM(XFD8:XFD13)</f>
        <v>0</v>
      </c>
      <c r="D7" s="48"/>
    </row>
    <row r="8" s="79" customFormat="1" ht="20" customHeight="1" spans="1:4">
      <c r="A8" s="337">
        <v>2010101</v>
      </c>
      <c r="B8" s="337" t="s">
        <v>190</v>
      </c>
      <c r="C8" s="48">
        <v>994</v>
      </c>
      <c r="D8" s="48"/>
    </row>
    <row r="9" s="79" customFormat="1" ht="20" customHeight="1" spans="1:4">
      <c r="A9" s="337">
        <v>2010102</v>
      </c>
      <c r="B9" s="337" t="s">
        <v>191</v>
      </c>
      <c r="C9" s="48">
        <v>66</v>
      </c>
      <c r="D9" s="48"/>
    </row>
    <row r="10" s="79" customFormat="1" ht="20" customHeight="1" spans="1:4">
      <c r="A10" s="337">
        <v>2010104</v>
      </c>
      <c r="B10" s="337" t="s">
        <v>192</v>
      </c>
      <c r="C10" s="48">
        <v>5</v>
      </c>
      <c r="D10" s="48"/>
    </row>
    <row r="11" s="79" customFormat="1" ht="20" customHeight="1" spans="1:4">
      <c r="A11" s="337">
        <v>2010105</v>
      </c>
      <c r="B11" s="337" t="s">
        <v>193</v>
      </c>
      <c r="C11" s="48">
        <v>8</v>
      </c>
      <c r="D11" s="48"/>
    </row>
    <row r="12" s="79" customFormat="1" ht="20" customHeight="1" spans="1:4">
      <c r="A12" s="337">
        <v>2010106</v>
      </c>
      <c r="B12" s="337" t="s">
        <v>194</v>
      </c>
      <c r="C12" s="48">
        <v>86</v>
      </c>
      <c r="D12" s="48"/>
    </row>
    <row r="13" s="79" customFormat="1" ht="20" customHeight="1" spans="1:4">
      <c r="A13" s="337">
        <v>2010108</v>
      </c>
      <c r="B13" s="337" t="s">
        <v>195</v>
      </c>
      <c r="C13" s="48">
        <v>58</v>
      </c>
      <c r="D13" s="48"/>
    </row>
    <row r="14" s="79" customFormat="1" ht="20" customHeight="1" spans="1:4">
      <c r="A14" s="337">
        <v>20102</v>
      </c>
      <c r="B14" s="337" t="s">
        <v>196</v>
      </c>
      <c r="C14" s="48">
        <f>SUM(XFD15:XFD19)</f>
        <v>0</v>
      </c>
      <c r="D14" s="48"/>
    </row>
    <row r="15" s="79" customFormat="1" ht="20" customHeight="1" spans="1:4">
      <c r="A15" s="337">
        <v>2010201</v>
      </c>
      <c r="B15" s="337" t="s">
        <v>190</v>
      </c>
      <c r="C15" s="48">
        <v>905</v>
      </c>
      <c r="D15" s="48"/>
    </row>
    <row r="16" s="79" customFormat="1" ht="20" customHeight="1" spans="1:4">
      <c r="A16" s="337">
        <v>2010202</v>
      </c>
      <c r="B16" s="337" t="s">
        <v>191</v>
      </c>
      <c r="C16" s="48">
        <v>62</v>
      </c>
      <c r="D16" s="48"/>
    </row>
    <row r="17" s="79" customFormat="1" ht="20" customHeight="1" spans="1:4">
      <c r="A17" s="337">
        <v>2010205</v>
      </c>
      <c r="B17" s="337" t="s">
        <v>197</v>
      </c>
      <c r="C17" s="48">
        <v>51</v>
      </c>
      <c r="D17" s="48"/>
    </row>
    <row r="18" s="79" customFormat="1" ht="20" customHeight="1" spans="1:4">
      <c r="A18" s="337">
        <v>2010206</v>
      </c>
      <c r="B18" s="337" t="s">
        <v>198</v>
      </c>
      <c r="C18" s="48">
        <v>62</v>
      </c>
      <c r="D18" s="48"/>
    </row>
    <row r="19" s="79" customFormat="1" ht="20" customHeight="1" spans="1:4">
      <c r="A19" s="337">
        <v>2010299</v>
      </c>
      <c r="B19" s="337" t="s">
        <v>199</v>
      </c>
      <c r="C19" s="48">
        <v>436</v>
      </c>
      <c r="D19" s="48"/>
    </row>
    <row r="20" s="79" customFormat="1" ht="20" customHeight="1" spans="1:4">
      <c r="A20" s="337">
        <v>20103</v>
      </c>
      <c r="B20" s="337" t="s">
        <v>200</v>
      </c>
      <c r="C20" s="48">
        <f>SUM(XFD21:XFD28)</f>
        <v>0</v>
      </c>
      <c r="D20" s="48"/>
    </row>
    <row r="21" s="79" customFormat="1" ht="20" customHeight="1" spans="1:4">
      <c r="A21" s="337">
        <v>2010301</v>
      </c>
      <c r="B21" s="337" t="s">
        <v>190</v>
      </c>
      <c r="C21" s="48">
        <v>2075</v>
      </c>
      <c r="D21" s="48"/>
    </row>
    <row r="22" s="79" customFormat="1" ht="20" customHeight="1" spans="1:4">
      <c r="A22" s="337">
        <v>2010302</v>
      </c>
      <c r="B22" s="337" t="s">
        <v>191</v>
      </c>
      <c r="C22" s="48">
        <v>124</v>
      </c>
      <c r="D22" s="48"/>
    </row>
    <row r="23" s="79" customFormat="1" ht="20" customHeight="1" spans="1:4">
      <c r="A23" s="337">
        <v>2010303</v>
      </c>
      <c r="B23" s="337" t="s">
        <v>201</v>
      </c>
      <c r="C23" s="48">
        <v>588</v>
      </c>
      <c r="D23" s="48"/>
    </row>
    <row r="24" s="79" customFormat="1" ht="20" customHeight="1" spans="1:4">
      <c r="A24" s="337">
        <v>2010305</v>
      </c>
      <c r="B24" s="337" t="s">
        <v>202</v>
      </c>
      <c r="C24" s="48">
        <v>464</v>
      </c>
      <c r="D24" s="48"/>
    </row>
    <row r="25" s="79" customFormat="1" ht="20" customHeight="1" spans="1:4">
      <c r="A25" s="337">
        <v>2010306</v>
      </c>
      <c r="B25" s="337" t="s">
        <v>203</v>
      </c>
      <c r="C25" s="48">
        <v>497</v>
      </c>
      <c r="D25" s="48"/>
    </row>
    <row r="26" s="79" customFormat="1" ht="20" customHeight="1" spans="1:4">
      <c r="A26" s="337">
        <v>2010308</v>
      </c>
      <c r="B26" s="337" t="s">
        <v>204</v>
      </c>
      <c r="C26" s="48">
        <v>388</v>
      </c>
      <c r="D26" s="48"/>
    </row>
    <row r="27" s="79" customFormat="1" ht="20" customHeight="1" spans="1:4">
      <c r="A27" s="337">
        <v>2010350</v>
      </c>
      <c r="B27" s="337" t="s">
        <v>205</v>
      </c>
      <c r="C27" s="48">
        <v>401</v>
      </c>
      <c r="D27" s="48"/>
    </row>
    <row r="28" s="79" customFormat="1" ht="20" customHeight="1" spans="1:4">
      <c r="A28" s="337">
        <v>2010399</v>
      </c>
      <c r="B28" s="337" t="s">
        <v>206</v>
      </c>
      <c r="C28" s="48">
        <v>664</v>
      </c>
      <c r="D28" s="48"/>
    </row>
    <row r="29" s="79" customFormat="1" ht="20" customHeight="1" spans="1:4">
      <c r="A29" s="337">
        <v>20104</v>
      </c>
      <c r="B29" s="337" t="s">
        <v>207</v>
      </c>
      <c r="C29" s="48">
        <f>SUM(XFD30:XFD33)</f>
        <v>0</v>
      </c>
      <c r="D29" s="48"/>
    </row>
    <row r="30" s="79" customFormat="1" ht="20" customHeight="1" spans="1:4">
      <c r="A30" s="337">
        <v>2010401</v>
      </c>
      <c r="B30" s="337" t="s">
        <v>190</v>
      </c>
      <c r="C30" s="48">
        <v>798</v>
      </c>
      <c r="D30" s="48"/>
    </row>
    <row r="31" s="79" customFormat="1" ht="20" customHeight="1" spans="1:4">
      <c r="A31" s="337">
        <v>2010402</v>
      </c>
      <c r="B31" s="337" t="s">
        <v>191</v>
      </c>
      <c r="C31" s="48">
        <v>205</v>
      </c>
      <c r="D31" s="48"/>
    </row>
    <row r="32" s="79" customFormat="1" ht="20" customHeight="1" spans="1:4">
      <c r="A32" s="337">
        <v>2010408</v>
      </c>
      <c r="B32" s="337" t="s">
        <v>208</v>
      </c>
      <c r="C32" s="48">
        <v>12</v>
      </c>
      <c r="D32" s="48"/>
    </row>
    <row r="33" s="79" customFormat="1" ht="20" customHeight="1" spans="1:4">
      <c r="A33" s="337">
        <v>2010450</v>
      </c>
      <c r="B33" s="337" t="s">
        <v>205</v>
      </c>
      <c r="C33" s="48">
        <v>55</v>
      </c>
      <c r="D33" s="48"/>
    </row>
    <row r="34" s="79" customFormat="1" ht="20" customHeight="1" spans="1:4">
      <c r="A34" s="337">
        <v>20105</v>
      </c>
      <c r="B34" s="337" t="s">
        <v>209</v>
      </c>
      <c r="C34" s="48">
        <f>SUM(XFD35:XFD38)</f>
        <v>0</v>
      </c>
      <c r="D34" s="48"/>
    </row>
    <row r="35" s="79" customFormat="1" ht="20" customHeight="1" spans="1:4">
      <c r="A35" s="337">
        <v>2010501</v>
      </c>
      <c r="B35" s="337" t="s">
        <v>190</v>
      </c>
      <c r="C35" s="48">
        <v>436</v>
      </c>
      <c r="D35" s="48"/>
    </row>
    <row r="36" s="79" customFormat="1" ht="20" customHeight="1" spans="1:4">
      <c r="A36" s="337">
        <v>2010505</v>
      </c>
      <c r="B36" s="337" t="s">
        <v>210</v>
      </c>
      <c r="C36" s="48">
        <v>77</v>
      </c>
      <c r="D36" s="48"/>
    </row>
    <row r="37" s="79" customFormat="1" ht="20" customHeight="1" spans="1:4">
      <c r="A37" s="337">
        <v>2010507</v>
      </c>
      <c r="B37" s="337" t="s">
        <v>211</v>
      </c>
      <c r="C37" s="48">
        <v>77</v>
      </c>
      <c r="D37" s="48"/>
    </row>
    <row r="38" s="79" customFormat="1" ht="20" customHeight="1" spans="1:4">
      <c r="A38" s="337">
        <v>2010508</v>
      </c>
      <c r="B38" s="337" t="s">
        <v>212</v>
      </c>
      <c r="C38" s="48">
        <v>119</v>
      </c>
      <c r="D38" s="48"/>
    </row>
    <row r="39" s="79" customFormat="1" ht="20" customHeight="1" spans="1:4">
      <c r="A39" s="337">
        <v>20106</v>
      </c>
      <c r="B39" s="337" t="s">
        <v>213</v>
      </c>
      <c r="C39" s="48">
        <f>SUM(XFD40:XFD46)</f>
        <v>0</v>
      </c>
      <c r="D39" s="48"/>
    </row>
    <row r="40" s="79" customFormat="1" ht="20" customHeight="1" spans="1:4">
      <c r="A40" s="337">
        <v>2010601</v>
      </c>
      <c r="B40" s="337" t="s">
        <v>190</v>
      </c>
      <c r="C40" s="48">
        <v>1383</v>
      </c>
      <c r="D40" s="48"/>
    </row>
    <row r="41" s="79" customFormat="1" ht="20" customHeight="1" spans="1:4">
      <c r="A41" s="337">
        <v>2010602</v>
      </c>
      <c r="B41" s="337" t="s">
        <v>191</v>
      </c>
      <c r="C41" s="48">
        <v>5</v>
      </c>
      <c r="D41" s="48"/>
    </row>
    <row r="42" s="79" customFormat="1" ht="20" customHeight="1" spans="1:4">
      <c r="A42" s="337">
        <v>2010604</v>
      </c>
      <c r="B42" s="337" t="s">
        <v>214</v>
      </c>
      <c r="C42" s="48">
        <v>109</v>
      </c>
      <c r="D42" s="48"/>
    </row>
    <row r="43" s="79" customFormat="1" ht="20" customHeight="1" spans="1:4">
      <c r="A43" s="337">
        <v>2010605</v>
      </c>
      <c r="B43" s="337" t="s">
        <v>215</v>
      </c>
      <c r="C43" s="48">
        <v>63</v>
      </c>
      <c r="D43" s="48"/>
    </row>
    <row r="44" s="79" customFormat="1" ht="20" customHeight="1" spans="1:4">
      <c r="A44" s="337">
        <v>2010607</v>
      </c>
      <c r="B44" s="337" t="s">
        <v>216</v>
      </c>
      <c r="C44" s="48">
        <v>99</v>
      </c>
      <c r="D44" s="48"/>
    </row>
    <row r="45" s="79" customFormat="1" ht="20" customHeight="1" spans="1:4">
      <c r="A45" s="337">
        <v>2010608</v>
      </c>
      <c r="B45" s="337" t="s">
        <v>217</v>
      </c>
      <c r="C45" s="48">
        <v>160</v>
      </c>
      <c r="D45" s="48"/>
    </row>
    <row r="46" s="79" customFormat="1" ht="20" customHeight="1" spans="1:4">
      <c r="A46" s="337">
        <v>2010699</v>
      </c>
      <c r="B46" s="337" t="s">
        <v>218</v>
      </c>
      <c r="C46" s="48">
        <v>28</v>
      </c>
      <c r="D46" s="48"/>
    </row>
    <row r="47" s="79" customFormat="1" ht="20" customHeight="1" spans="1:4">
      <c r="A47" s="337">
        <v>20107</v>
      </c>
      <c r="B47" s="337" t="s">
        <v>219</v>
      </c>
      <c r="C47" s="48">
        <f>SUM(XFD48)</f>
        <v>0</v>
      </c>
      <c r="D47" s="48"/>
    </row>
    <row r="48" s="79" customFormat="1" ht="20" customHeight="1" spans="1:4">
      <c r="A48" s="337">
        <v>2010701</v>
      </c>
      <c r="B48" s="337" t="s">
        <v>190</v>
      </c>
      <c r="C48" s="48">
        <v>3075</v>
      </c>
      <c r="D48" s="48"/>
    </row>
    <row r="49" s="79" customFormat="1" ht="20" customHeight="1" spans="1:4">
      <c r="A49" s="337">
        <v>20108</v>
      </c>
      <c r="B49" s="337" t="s">
        <v>220</v>
      </c>
      <c r="C49" s="48">
        <f>SUM(XFD50:XFD52)</f>
        <v>0</v>
      </c>
      <c r="D49" s="48"/>
    </row>
    <row r="50" s="79" customFormat="1" ht="20" customHeight="1" spans="1:4">
      <c r="A50" s="337">
        <v>2010801</v>
      </c>
      <c r="B50" s="337" t="s">
        <v>190</v>
      </c>
      <c r="C50" s="48">
        <v>797</v>
      </c>
      <c r="D50" s="48"/>
    </row>
    <row r="51" s="79" customFormat="1" ht="20" customHeight="1" spans="1:4">
      <c r="A51" s="337">
        <v>2010804</v>
      </c>
      <c r="B51" s="337" t="s">
        <v>221</v>
      </c>
      <c r="C51" s="48">
        <v>200</v>
      </c>
      <c r="D51" s="48"/>
    </row>
    <row r="52" s="79" customFormat="1" ht="20" customHeight="1" spans="1:4">
      <c r="A52" s="337">
        <v>2010806</v>
      </c>
      <c r="B52" s="337" t="s">
        <v>216</v>
      </c>
      <c r="C52" s="48">
        <v>15</v>
      </c>
      <c r="D52" s="48"/>
    </row>
    <row r="53" s="79" customFormat="1" ht="20" customHeight="1" spans="1:4">
      <c r="A53" s="337">
        <v>20109</v>
      </c>
      <c r="B53" s="337" t="s">
        <v>222</v>
      </c>
      <c r="C53" s="48">
        <f>SUM(XFD54:XFD56)</f>
        <v>0</v>
      </c>
      <c r="D53" s="48"/>
    </row>
    <row r="54" s="79" customFormat="1" ht="20" customHeight="1" spans="1:4">
      <c r="A54" s="337">
        <v>2010901</v>
      </c>
      <c r="B54" s="337" t="s">
        <v>190</v>
      </c>
      <c r="C54" s="48">
        <v>400</v>
      </c>
      <c r="D54" s="48"/>
    </row>
    <row r="55" s="79" customFormat="1" ht="20" customHeight="1" spans="1:4">
      <c r="A55" s="337">
        <v>2010902</v>
      </c>
      <c r="B55" s="337" t="s">
        <v>191</v>
      </c>
      <c r="C55" s="48">
        <v>60</v>
      </c>
      <c r="D55" s="48"/>
    </row>
    <row r="56" s="79" customFormat="1" ht="20" customHeight="1" spans="1:4">
      <c r="A56" s="337">
        <v>2010999</v>
      </c>
      <c r="B56" s="337" t="s">
        <v>223</v>
      </c>
      <c r="C56" s="48">
        <v>100</v>
      </c>
      <c r="D56" s="48"/>
    </row>
    <row r="57" s="79" customFormat="1" ht="20" customHeight="1" spans="1:4">
      <c r="A57" s="337">
        <v>20111</v>
      </c>
      <c r="B57" s="337" t="s">
        <v>224</v>
      </c>
      <c r="C57" s="48">
        <f>SUM(XFD58:XFD62)</f>
        <v>0</v>
      </c>
      <c r="D57" s="48"/>
    </row>
    <row r="58" s="79" customFormat="1" ht="20" customHeight="1" spans="1:4">
      <c r="A58" s="337">
        <v>2011101</v>
      </c>
      <c r="B58" s="337" t="s">
        <v>190</v>
      </c>
      <c r="C58" s="48">
        <v>2659</v>
      </c>
      <c r="D58" s="48"/>
    </row>
    <row r="59" s="79" customFormat="1" ht="20" customHeight="1" spans="1:4">
      <c r="A59" s="337">
        <v>2011104</v>
      </c>
      <c r="B59" s="337" t="s">
        <v>225</v>
      </c>
      <c r="C59" s="48">
        <v>925</v>
      </c>
      <c r="D59" s="48"/>
    </row>
    <row r="60" s="79" customFormat="1" ht="20" customHeight="1" spans="1:4">
      <c r="A60" s="337">
        <v>2011105</v>
      </c>
      <c r="B60" s="337" t="s">
        <v>226</v>
      </c>
      <c r="C60" s="48">
        <v>170</v>
      </c>
      <c r="D60" s="48"/>
    </row>
    <row r="61" s="79" customFormat="1" ht="20" customHeight="1" spans="1:4">
      <c r="A61" s="337">
        <v>2011150</v>
      </c>
      <c r="B61" s="337" t="s">
        <v>205</v>
      </c>
      <c r="C61" s="48">
        <v>67</v>
      </c>
      <c r="D61" s="48"/>
    </row>
    <row r="62" s="79" customFormat="1" ht="20" customHeight="1" spans="1:4">
      <c r="A62" s="337">
        <v>2011199</v>
      </c>
      <c r="B62" s="337" t="s">
        <v>227</v>
      </c>
      <c r="C62" s="48">
        <v>486</v>
      </c>
      <c r="D62" s="48"/>
    </row>
    <row r="63" s="79" customFormat="1" ht="20" customHeight="1" spans="1:4">
      <c r="A63" s="337">
        <v>20113</v>
      </c>
      <c r="B63" s="337" t="s">
        <v>228</v>
      </c>
      <c r="C63" s="48">
        <f>SUM(XFD64:XFD65)</f>
        <v>0</v>
      </c>
      <c r="D63" s="48"/>
    </row>
    <row r="64" s="79" customFormat="1" ht="20" customHeight="1" spans="1:4">
      <c r="A64" s="337">
        <v>2011301</v>
      </c>
      <c r="B64" s="337" t="s">
        <v>190</v>
      </c>
      <c r="C64" s="48">
        <v>184</v>
      </c>
      <c r="D64" s="48"/>
    </row>
    <row r="65" s="79" customFormat="1" ht="20" customHeight="1" spans="1:4">
      <c r="A65" s="337">
        <v>2011308</v>
      </c>
      <c r="B65" s="337" t="s">
        <v>229</v>
      </c>
      <c r="C65" s="48">
        <v>404</v>
      </c>
      <c r="D65" s="48"/>
    </row>
    <row r="66" s="79" customFormat="1" ht="20" customHeight="1" spans="1:4">
      <c r="A66" s="337">
        <v>20114</v>
      </c>
      <c r="B66" s="337" t="s">
        <v>230</v>
      </c>
      <c r="C66" s="48">
        <f t="shared" ref="C66:C70" si="0">SUM(XFD67)</f>
        <v>0</v>
      </c>
      <c r="D66" s="48"/>
    </row>
    <row r="67" s="79" customFormat="1" ht="20" customHeight="1" spans="1:4">
      <c r="A67" s="337">
        <v>2011499</v>
      </c>
      <c r="B67" s="337" t="s">
        <v>231</v>
      </c>
      <c r="C67" s="48">
        <v>58</v>
      </c>
      <c r="D67" s="48"/>
    </row>
    <row r="68" s="79" customFormat="1" ht="20" customHeight="1" spans="1:4">
      <c r="A68" s="337">
        <v>20123</v>
      </c>
      <c r="B68" s="337" t="s">
        <v>232</v>
      </c>
      <c r="C68" s="48">
        <f t="shared" si="0"/>
        <v>0</v>
      </c>
      <c r="D68" s="48"/>
    </row>
    <row r="69" s="79" customFormat="1" ht="20" customHeight="1" spans="1:4">
      <c r="A69" s="337">
        <v>2012399</v>
      </c>
      <c r="B69" s="337" t="s">
        <v>233</v>
      </c>
      <c r="C69" s="48">
        <v>56</v>
      </c>
      <c r="D69" s="48"/>
    </row>
    <row r="70" s="79" customFormat="1" ht="20" customHeight="1" spans="1:4">
      <c r="A70" s="337">
        <v>20125</v>
      </c>
      <c r="B70" s="337" t="s">
        <v>234</v>
      </c>
      <c r="C70" s="48">
        <f t="shared" si="0"/>
        <v>0</v>
      </c>
      <c r="D70" s="48"/>
    </row>
    <row r="71" s="79" customFormat="1" ht="20" customHeight="1" spans="1:4">
      <c r="A71" s="337">
        <v>2012505</v>
      </c>
      <c r="B71" s="337" t="s">
        <v>235</v>
      </c>
      <c r="C71" s="48">
        <v>13</v>
      </c>
      <c r="D71" s="48"/>
    </row>
    <row r="72" s="79" customFormat="1" ht="20" customHeight="1" spans="1:4">
      <c r="A72" s="337">
        <v>20126</v>
      </c>
      <c r="B72" s="337" t="s">
        <v>236</v>
      </c>
      <c r="C72" s="48">
        <f>SUM(XFD73:XFD75)</f>
        <v>0</v>
      </c>
      <c r="D72" s="48"/>
    </row>
    <row r="73" s="79" customFormat="1" ht="20" customHeight="1" spans="1:4">
      <c r="A73" s="337">
        <v>2012601</v>
      </c>
      <c r="B73" s="337" t="s">
        <v>190</v>
      </c>
      <c r="C73" s="48">
        <v>257</v>
      </c>
      <c r="D73" s="48"/>
    </row>
    <row r="74" s="79" customFormat="1" ht="20" customHeight="1" spans="1:4">
      <c r="A74" s="337">
        <v>2012604</v>
      </c>
      <c r="B74" s="337" t="s">
        <v>237</v>
      </c>
      <c r="C74" s="48">
        <v>14</v>
      </c>
      <c r="D74" s="48"/>
    </row>
    <row r="75" s="79" customFormat="1" ht="20" customHeight="1" spans="1:4">
      <c r="A75" s="337">
        <v>2012699</v>
      </c>
      <c r="B75" s="337" t="s">
        <v>238</v>
      </c>
      <c r="C75" s="48">
        <v>47</v>
      </c>
      <c r="D75" s="48"/>
    </row>
    <row r="76" s="79" customFormat="1" ht="20" customHeight="1" spans="1:4">
      <c r="A76" s="337">
        <v>20128</v>
      </c>
      <c r="B76" s="337" t="s">
        <v>239</v>
      </c>
      <c r="C76" s="48">
        <f>SUM(XFD77:XFD78)</f>
        <v>0</v>
      </c>
      <c r="D76" s="48"/>
    </row>
    <row r="77" s="79" customFormat="1" ht="20" customHeight="1" spans="1:4">
      <c r="A77" s="337">
        <v>2012801</v>
      </c>
      <c r="B77" s="337" t="s">
        <v>190</v>
      </c>
      <c r="C77" s="48">
        <v>204</v>
      </c>
      <c r="D77" s="48"/>
    </row>
    <row r="78" s="79" customFormat="1" ht="20" customHeight="1" spans="1:4">
      <c r="A78" s="337">
        <v>2012802</v>
      </c>
      <c r="B78" s="337" t="s">
        <v>191</v>
      </c>
      <c r="C78" s="48">
        <v>56</v>
      </c>
      <c r="D78" s="48"/>
    </row>
    <row r="79" s="79" customFormat="1" ht="20" customHeight="1" spans="1:4">
      <c r="A79" s="337">
        <v>20129</v>
      </c>
      <c r="B79" s="337" t="s">
        <v>240</v>
      </c>
      <c r="C79" s="48">
        <f>SUM(XFD80:XFD83)</f>
        <v>0</v>
      </c>
      <c r="D79" s="48"/>
    </row>
    <row r="80" s="79" customFormat="1" ht="20" customHeight="1" spans="1:4">
      <c r="A80" s="337">
        <v>2012901</v>
      </c>
      <c r="B80" s="337" t="s">
        <v>190</v>
      </c>
      <c r="C80" s="48">
        <v>518</v>
      </c>
      <c r="D80" s="48"/>
    </row>
    <row r="81" s="79" customFormat="1" ht="20" customHeight="1" spans="1:4">
      <c r="A81" s="337">
        <v>2012902</v>
      </c>
      <c r="B81" s="337" t="s">
        <v>191</v>
      </c>
      <c r="C81" s="48">
        <v>223</v>
      </c>
      <c r="D81" s="48"/>
    </row>
    <row r="82" s="79" customFormat="1" ht="20" customHeight="1" spans="1:4">
      <c r="A82" s="337">
        <v>2012906</v>
      </c>
      <c r="B82" s="337" t="s">
        <v>241</v>
      </c>
      <c r="C82" s="48">
        <v>40</v>
      </c>
      <c r="D82" s="48"/>
    </row>
    <row r="83" s="79" customFormat="1" ht="20" customHeight="1" spans="1:4">
      <c r="A83" s="337">
        <v>2012999</v>
      </c>
      <c r="B83" s="337" t="s">
        <v>242</v>
      </c>
      <c r="C83" s="48">
        <v>63</v>
      </c>
      <c r="D83" s="48"/>
    </row>
    <row r="84" s="79" customFormat="1" ht="20" customHeight="1" spans="1:4">
      <c r="A84" s="337">
        <v>20131</v>
      </c>
      <c r="B84" s="337" t="s">
        <v>243</v>
      </c>
      <c r="C84" s="48">
        <f>SUM(XFD85:XFD89)</f>
        <v>0</v>
      </c>
      <c r="D84" s="48"/>
    </row>
    <row r="85" s="79" customFormat="1" ht="20" customHeight="1" spans="1:4">
      <c r="A85" s="337">
        <v>2013101</v>
      </c>
      <c r="B85" s="337" t="s">
        <v>190</v>
      </c>
      <c r="C85" s="48">
        <v>1609</v>
      </c>
      <c r="D85" s="48"/>
    </row>
    <row r="86" s="79" customFormat="1" ht="20" customHeight="1" spans="1:4">
      <c r="A86" s="337">
        <v>2013102</v>
      </c>
      <c r="B86" s="337" t="s">
        <v>191</v>
      </c>
      <c r="C86" s="48">
        <v>122</v>
      </c>
      <c r="D86" s="48"/>
    </row>
    <row r="87" s="79" customFormat="1" ht="20" customHeight="1" spans="1:4">
      <c r="A87" s="337">
        <v>2013105</v>
      </c>
      <c r="B87" s="337" t="s">
        <v>244</v>
      </c>
      <c r="C87" s="48">
        <v>189</v>
      </c>
      <c r="D87" s="48"/>
    </row>
    <row r="88" s="79" customFormat="1" ht="20" customHeight="1" spans="1:4">
      <c r="A88" s="337">
        <v>2013150</v>
      </c>
      <c r="B88" s="337" t="s">
        <v>205</v>
      </c>
      <c r="C88" s="48">
        <v>36</v>
      </c>
      <c r="D88" s="48"/>
    </row>
    <row r="89" s="79" customFormat="1" ht="20" customHeight="1" spans="1:4">
      <c r="A89" s="337">
        <v>2013199</v>
      </c>
      <c r="B89" s="337" t="s">
        <v>245</v>
      </c>
      <c r="C89" s="48">
        <v>381</v>
      </c>
      <c r="D89" s="48"/>
    </row>
    <row r="90" s="79" customFormat="1" ht="20" customHeight="1" spans="1:4">
      <c r="A90" s="337">
        <v>20132</v>
      </c>
      <c r="B90" s="337" t="s">
        <v>246</v>
      </c>
      <c r="C90" s="48">
        <f>SUM(XFD91:XFD93)</f>
        <v>0</v>
      </c>
      <c r="D90" s="48"/>
    </row>
    <row r="91" s="79" customFormat="1" ht="20" customHeight="1" spans="1:4">
      <c r="A91" s="337">
        <v>2013201</v>
      </c>
      <c r="B91" s="337" t="s">
        <v>190</v>
      </c>
      <c r="C91" s="48">
        <v>561</v>
      </c>
      <c r="D91" s="48"/>
    </row>
    <row r="92" s="79" customFormat="1" ht="20" customHeight="1" spans="1:4">
      <c r="A92" s="337">
        <v>2013202</v>
      </c>
      <c r="B92" s="337" t="s">
        <v>191</v>
      </c>
      <c r="C92" s="48">
        <v>238</v>
      </c>
      <c r="D92" s="48"/>
    </row>
    <row r="93" s="79" customFormat="1" ht="20" customHeight="1" spans="1:4">
      <c r="A93" s="337">
        <v>2013299</v>
      </c>
      <c r="B93" s="337" t="s">
        <v>247</v>
      </c>
      <c r="C93" s="48">
        <v>201</v>
      </c>
      <c r="D93" s="48"/>
    </row>
    <row r="94" s="79" customFormat="1" ht="20" customHeight="1" spans="1:4">
      <c r="A94" s="337">
        <v>20133</v>
      </c>
      <c r="B94" s="337" t="s">
        <v>248</v>
      </c>
      <c r="C94" s="48">
        <f>SUM(XFD95:XFD98)</f>
        <v>0</v>
      </c>
      <c r="D94" s="48"/>
    </row>
    <row r="95" s="79" customFormat="1" ht="19" customHeight="1" spans="1:4">
      <c r="A95" s="337">
        <v>2013301</v>
      </c>
      <c r="B95" s="337" t="s">
        <v>190</v>
      </c>
      <c r="C95" s="48">
        <v>467</v>
      </c>
      <c r="D95" s="48"/>
    </row>
    <row r="96" s="79" customFormat="1" ht="20" customHeight="1" spans="1:4">
      <c r="A96" s="337">
        <v>2013302</v>
      </c>
      <c r="B96" s="337" t="s">
        <v>191</v>
      </c>
      <c r="C96" s="48">
        <v>81</v>
      </c>
      <c r="D96" s="48"/>
    </row>
    <row r="97" s="79" customFormat="1" ht="20" customHeight="1" spans="1:4">
      <c r="A97" s="337">
        <v>2013304</v>
      </c>
      <c r="B97" s="337" t="s">
        <v>249</v>
      </c>
      <c r="C97" s="48">
        <v>50</v>
      </c>
      <c r="D97" s="48"/>
    </row>
    <row r="98" s="79" customFormat="1" ht="20" customHeight="1" spans="1:4">
      <c r="A98" s="337">
        <v>2013399</v>
      </c>
      <c r="B98" s="337" t="s">
        <v>250</v>
      </c>
      <c r="C98" s="48">
        <v>399</v>
      </c>
      <c r="D98" s="48"/>
    </row>
    <row r="99" s="79" customFormat="1" ht="20" customHeight="1" spans="1:4">
      <c r="A99" s="337">
        <v>20134</v>
      </c>
      <c r="B99" s="337" t="s">
        <v>251</v>
      </c>
      <c r="C99" s="48">
        <f>SUM(XFD100:XFD103)</f>
        <v>0</v>
      </c>
      <c r="D99" s="48"/>
    </row>
    <row r="100" s="79" customFormat="1" ht="20" customHeight="1" spans="1:4">
      <c r="A100" s="337">
        <v>2013401</v>
      </c>
      <c r="B100" s="337" t="s">
        <v>190</v>
      </c>
      <c r="C100" s="48">
        <v>348</v>
      </c>
      <c r="D100" s="48"/>
    </row>
    <row r="101" s="79" customFormat="1" ht="20" customHeight="1" spans="1:4">
      <c r="A101" s="337">
        <v>2013402</v>
      </c>
      <c r="B101" s="337" t="s">
        <v>191</v>
      </c>
      <c r="C101" s="48">
        <v>74</v>
      </c>
      <c r="D101" s="48"/>
    </row>
    <row r="102" s="79" customFormat="1" ht="20" customHeight="1" spans="1:4">
      <c r="A102" s="337">
        <v>2013404</v>
      </c>
      <c r="B102" s="337" t="s">
        <v>252</v>
      </c>
      <c r="C102" s="48">
        <v>50</v>
      </c>
      <c r="D102" s="48"/>
    </row>
    <row r="103" s="79" customFormat="1" ht="20" customHeight="1" spans="1:4">
      <c r="A103" s="337">
        <v>2013405</v>
      </c>
      <c r="B103" s="337" t="s">
        <v>253</v>
      </c>
      <c r="C103" s="48">
        <v>12</v>
      </c>
      <c r="D103" s="48"/>
    </row>
    <row r="104" s="79" customFormat="1" ht="20" customHeight="1" spans="1:4">
      <c r="A104" s="337">
        <v>20135</v>
      </c>
      <c r="B104" s="337" t="s">
        <v>254</v>
      </c>
      <c r="C104" s="48">
        <f>SUM(XFD105:XFD106)</f>
        <v>0</v>
      </c>
      <c r="D104" s="48"/>
    </row>
    <row r="105" s="79" customFormat="1" ht="20" customHeight="1" spans="1:4">
      <c r="A105" s="337">
        <v>2013501</v>
      </c>
      <c r="B105" s="337" t="s">
        <v>190</v>
      </c>
      <c r="C105" s="48">
        <v>184</v>
      </c>
      <c r="D105" s="48"/>
    </row>
    <row r="106" s="79" customFormat="1" ht="20" customHeight="1" spans="1:4">
      <c r="A106" s="337">
        <v>2013599</v>
      </c>
      <c r="B106" s="337" t="s">
        <v>255</v>
      </c>
      <c r="C106" s="48">
        <v>12</v>
      </c>
      <c r="D106" s="48"/>
    </row>
    <row r="107" s="79" customFormat="1" ht="20" customHeight="1" spans="1:4">
      <c r="A107" s="337">
        <v>20136</v>
      </c>
      <c r="B107" s="337" t="s">
        <v>256</v>
      </c>
      <c r="C107" s="48">
        <f>SUM(XFD108:XFD109)</f>
        <v>0</v>
      </c>
      <c r="D107" s="48"/>
    </row>
    <row r="108" s="79" customFormat="1" ht="20" customHeight="1" spans="1:4">
      <c r="A108" s="337">
        <v>2013602</v>
      </c>
      <c r="B108" s="337" t="s">
        <v>191</v>
      </c>
      <c r="C108" s="48">
        <v>29</v>
      </c>
      <c r="D108" s="48"/>
    </row>
    <row r="109" s="79" customFormat="1" ht="20" customHeight="1" spans="1:4">
      <c r="A109" s="337">
        <v>2013699</v>
      </c>
      <c r="B109" s="337" t="s">
        <v>257</v>
      </c>
      <c r="C109" s="48">
        <v>4</v>
      </c>
      <c r="D109" s="48"/>
    </row>
    <row r="110" s="79" customFormat="1" ht="20" customHeight="1" spans="1:4">
      <c r="A110" s="337">
        <v>20137</v>
      </c>
      <c r="B110" s="337" t="s">
        <v>258</v>
      </c>
      <c r="C110" s="48">
        <f>SUM(XFD111:XFD112)</f>
        <v>0</v>
      </c>
      <c r="D110" s="48"/>
    </row>
    <row r="111" s="79" customFormat="1" ht="20" customHeight="1" spans="1:4">
      <c r="A111" s="337">
        <v>2013750</v>
      </c>
      <c r="B111" s="337" t="s">
        <v>205</v>
      </c>
      <c r="C111" s="48">
        <v>166</v>
      </c>
      <c r="D111" s="48"/>
    </row>
    <row r="112" s="79" customFormat="1" ht="20" customHeight="1" spans="1:4">
      <c r="A112" s="337">
        <v>2013799</v>
      </c>
      <c r="B112" s="337" t="s">
        <v>259</v>
      </c>
      <c r="C112" s="48">
        <v>490</v>
      </c>
      <c r="D112" s="48"/>
    </row>
    <row r="113" s="79" customFormat="1" ht="20" customHeight="1" spans="1:4">
      <c r="A113" s="337">
        <v>20138</v>
      </c>
      <c r="B113" s="337" t="s">
        <v>260</v>
      </c>
      <c r="C113" s="48">
        <f>SUM(XFD114:XFD123)</f>
        <v>0</v>
      </c>
      <c r="D113" s="48"/>
    </row>
    <row r="114" s="79" customFormat="1" ht="20" customHeight="1" spans="1:4">
      <c r="A114" s="337">
        <v>2013801</v>
      </c>
      <c r="B114" s="337" t="s">
        <v>190</v>
      </c>
      <c r="C114" s="48">
        <v>2836</v>
      </c>
      <c r="D114" s="48"/>
    </row>
    <row r="115" s="79" customFormat="1" ht="20" customHeight="1" spans="1:4">
      <c r="A115" s="337">
        <v>2013802</v>
      </c>
      <c r="B115" s="337" t="s">
        <v>191</v>
      </c>
      <c r="C115" s="48">
        <v>59</v>
      </c>
      <c r="D115" s="48"/>
    </row>
    <row r="116" s="79" customFormat="1" ht="20" customHeight="1" spans="1:4">
      <c r="A116" s="337">
        <v>2013804</v>
      </c>
      <c r="B116" s="337" t="s">
        <v>261</v>
      </c>
      <c r="C116" s="48">
        <v>202</v>
      </c>
      <c r="D116" s="48"/>
    </row>
    <row r="117" s="79" customFormat="1" ht="20" customHeight="1" spans="1:4">
      <c r="A117" s="337">
        <v>2013805</v>
      </c>
      <c r="B117" s="337" t="s">
        <v>262</v>
      </c>
      <c r="C117" s="48">
        <v>8</v>
      </c>
      <c r="D117" s="48"/>
    </row>
    <row r="118" s="79" customFormat="1" ht="20" customHeight="1" spans="1:4">
      <c r="A118" s="337">
        <v>2013808</v>
      </c>
      <c r="B118" s="337" t="s">
        <v>216</v>
      </c>
      <c r="C118" s="48">
        <v>105</v>
      </c>
      <c r="D118" s="48"/>
    </row>
    <row r="119" s="79" customFormat="1" ht="20" customHeight="1" spans="1:4">
      <c r="A119" s="337">
        <v>2013812</v>
      </c>
      <c r="B119" s="337" t="s">
        <v>263</v>
      </c>
      <c r="C119" s="48">
        <v>234</v>
      </c>
      <c r="D119" s="48"/>
    </row>
    <row r="120" s="79" customFormat="1" ht="20" customHeight="1" spans="1:4">
      <c r="A120" s="337">
        <v>2013815</v>
      </c>
      <c r="B120" s="337" t="s">
        <v>264</v>
      </c>
      <c r="C120" s="48">
        <v>274</v>
      </c>
      <c r="D120" s="48"/>
    </row>
    <row r="121" s="79" customFormat="1" ht="20" customHeight="1" spans="1:4">
      <c r="A121" s="337">
        <v>2013816</v>
      </c>
      <c r="B121" s="337" t="s">
        <v>265</v>
      </c>
      <c r="C121" s="48">
        <v>71</v>
      </c>
      <c r="D121" s="48"/>
    </row>
    <row r="122" s="79" customFormat="1" ht="20" customHeight="1" spans="1:4">
      <c r="A122" s="337">
        <v>2013850</v>
      </c>
      <c r="B122" s="337" t="s">
        <v>205</v>
      </c>
      <c r="C122" s="48">
        <v>983</v>
      </c>
      <c r="D122" s="48"/>
    </row>
    <row r="123" s="79" customFormat="1" ht="20" customHeight="1" spans="1:4">
      <c r="A123" s="337">
        <v>2013899</v>
      </c>
      <c r="B123" s="337" t="s">
        <v>266</v>
      </c>
      <c r="C123" s="48">
        <v>1119</v>
      </c>
      <c r="D123" s="48"/>
    </row>
    <row r="124" s="79" customFormat="1" ht="20" customHeight="1" spans="1:4">
      <c r="A124" s="337">
        <v>20199</v>
      </c>
      <c r="B124" s="337" t="s">
        <v>267</v>
      </c>
      <c r="C124" s="48">
        <f>SUM(XFD125)</f>
        <v>0</v>
      </c>
      <c r="D124" s="48"/>
    </row>
    <row r="125" s="79" customFormat="1" ht="20" customHeight="1" spans="1:4">
      <c r="A125" s="337">
        <v>2019999</v>
      </c>
      <c r="B125" s="337" t="s">
        <v>268</v>
      </c>
      <c r="C125" s="48">
        <v>3998</v>
      </c>
      <c r="D125" s="48"/>
    </row>
    <row r="126" s="79" customFormat="1" ht="20" customHeight="1" spans="1:4">
      <c r="A126" s="337">
        <v>203</v>
      </c>
      <c r="B126" s="337" t="s">
        <v>269</v>
      </c>
      <c r="C126" s="48">
        <f>SUM(0,0,0,XFD127,0)</f>
        <v>0</v>
      </c>
      <c r="D126" s="48"/>
    </row>
    <row r="127" s="79" customFormat="1" ht="20" customHeight="1" spans="1:4">
      <c r="A127" s="337">
        <v>20306</v>
      </c>
      <c r="B127" s="337" t="s">
        <v>270</v>
      </c>
      <c r="C127" s="48">
        <f>SUM(XFD128:XFD130)</f>
        <v>0</v>
      </c>
      <c r="D127" s="48"/>
    </row>
    <row r="128" s="79" customFormat="1" ht="20" customHeight="1" spans="1:4">
      <c r="A128" s="337">
        <v>2030601</v>
      </c>
      <c r="B128" s="337" t="s">
        <v>271</v>
      </c>
      <c r="C128" s="48">
        <v>49</v>
      </c>
      <c r="D128" s="48"/>
    </row>
    <row r="129" s="79" customFormat="1" ht="20" customHeight="1" spans="1:4">
      <c r="A129" s="337">
        <v>2030602</v>
      </c>
      <c r="B129" s="337" t="s">
        <v>272</v>
      </c>
      <c r="C129" s="48">
        <v>20</v>
      </c>
      <c r="D129" s="48"/>
    </row>
    <row r="130" s="79" customFormat="1" ht="20" customHeight="1" spans="1:4">
      <c r="A130" s="337">
        <v>2030699</v>
      </c>
      <c r="B130" s="337" t="s">
        <v>273</v>
      </c>
      <c r="C130" s="48">
        <v>206</v>
      </c>
      <c r="D130" s="48"/>
    </row>
    <row r="131" s="79" customFormat="1" ht="20" customHeight="1" spans="1:4">
      <c r="A131" s="337">
        <v>204</v>
      </c>
      <c r="B131" s="337" t="s">
        <v>274</v>
      </c>
      <c r="C131" s="48">
        <f>0+XFD132+XFD137+XFD139+0+XFD141+XFD151+0+XFD153+0+XFD155</f>
        <v>0</v>
      </c>
      <c r="D131" s="48"/>
    </row>
    <row r="132" s="79" customFormat="1" ht="20" customHeight="1" spans="1:4">
      <c r="A132" s="337">
        <v>20402</v>
      </c>
      <c r="B132" s="337" t="s">
        <v>275</v>
      </c>
      <c r="C132" s="48">
        <f>SUM(XFD133:XFD136)</f>
        <v>0</v>
      </c>
      <c r="D132" s="48"/>
    </row>
    <row r="133" s="79" customFormat="1" ht="20" customHeight="1" spans="1:4">
      <c r="A133" s="337">
        <v>2040201</v>
      </c>
      <c r="B133" s="337" t="s">
        <v>190</v>
      </c>
      <c r="C133" s="48">
        <v>18041</v>
      </c>
      <c r="D133" s="48"/>
    </row>
    <row r="134" s="79" customFormat="1" ht="20" customHeight="1" spans="1:4">
      <c r="A134" s="337">
        <v>2040219</v>
      </c>
      <c r="B134" s="337" t="s">
        <v>216</v>
      </c>
      <c r="C134" s="48">
        <v>100</v>
      </c>
      <c r="D134" s="48"/>
    </row>
    <row r="135" s="79" customFormat="1" ht="20" customHeight="1" spans="1:4">
      <c r="A135" s="337">
        <v>2040220</v>
      </c>
      <c r="B135" s="337" t="s">
        <v>276</v>
      </c>
      <c r="C135" s="48">
        <v>7712</v>
      </c>
      <c r="D135" s="48"/>
    </row>
    <row r="136" s="79" customFormat="1" ht="20" customHeight="1" spans="1:4">
      <c r="A136" s="337">
        <v>2040299</v>
      </c>
      <c r="B136" s="337" t="s">
        <v>277</v>
      </c>
      <c r="C136" s="48">
        <v>5304</v>
      </c>
      <c r="D136" s="48"/>
    </row>
    <row r="137" s="79" customFormat="1" ht="20" customHeight="1" spans="1:4">
      <c r="A137" s="337">
        <v>20403</v>
      </c>
      <c r="B137" s="337" t="s">
        <v>278</v>
      </c>
      <c r="C137" s="48">
        <f>SUM(XFD138)</f>
        <v>0</v>
      </c>
      <c r="D137" s="48"/>
    </row>
    <row r="138" s="79" customFormat="1" ht="20" customHeight="1" spans="1:4">
      <c r="A138" s="337">
        <v>2040304</v>
      </c>
      <c r="B138" s="337" t="s">
        <v>279</v>
      </c>
      <c r="C138" s="48">
        <v>25</v>
      </c>
      <c r="D138" s="48"/>
    </row>
    <row r="139" s="79" customFormat="1" ht="20" customHeight="1" spans="1:4">
      <c r="A139" s="337">
        <v>20404</v>
      </c>
      <c r="B139" s="337" t="s">
        <v>280</v>
      </c>
      <c r="C139" s="48">
        <f>SUM(XFD140)</f>
        <v>0</v>
      </c>
      <c r="D139" s="48"/>
    </row>
    <row r="140" s="79" customFormat="1" ht="20" customHeight="1" spans="1:4">
      <c r="A140" s="337">
        <v>2040499</v>
      </c>
      <c r="B140" s="337" t="s">
        <v>281</v>
      </c>
      <c r="C140" s="48">
        <v>450</v>
      </c>
      <c r="D140" s="48"/>
    </row>
    <row r="141" s="79" customFormat="1" ht="20" customHeight="1" spans="1:4">
      <c r="A141" s="337">
        <v>20406</v>
      </c>
      <c r="B141" s="337" t="s">
        <v>282</v>
      </c>
      <c r="C141" s="48">
        <f>SUM(XFD142:XFD150)</f>
        <v>0</v>
      </c>
      <c r="D141" s="48"/>
    </row>
    <row r="142" s="79" customFormat="1" ht="20" customHeight="1" spans="1:4">
      <c r="A142" s="337">
        <v>2040601</v>
      </c>
      <c r="B142" s="337" t="s">
        <v>190</v>
      </c>
      <c r="C142" s="48">
        <v>539</v>
      </c>
      <c r="D142" s="48"/>
    </row>
    <row r="143" s="79" customFormat="1" ht="20" customHeight="1" spans="1:4">
      <c r="A143" s="337">
        <v>2040602</v>
      </c>
      <c r="B143" s="337" t="s">
        <v>191</v>
      </c>
      <c r="C143" s="48">
        <v>36</v>
      </c>
      <c r="D143" s="48"/>
    </row>
    <row r="144" s="79" customFormat="1" ht="20" customHeight="1" spans="1:4">
      <c r="A144" s="337">
        <v>2040604</v>
      </c>
      <c r="B144" s="337" t="s">
        <v>283</v>
      </c>
      <c r="C144" s="48">
        <v>14</v>
      </c>
      <c r="D144" s="48"/>
    </row>
    <row r="145" s="79" customFormat="1" ht="20" customHeight="1" spans="1:4">
      <c r="A145" s="337">
        <v>2040605</v>
      </c>
      <c r="B145" s="337" t="s">
        <v>284</v>
      </c>
      <c r="C145" s="48">
        <v>10</v>
      </c>
      <c r="D145" s="48"/>
    </row>
    <row r="146" s="79" customFormat="1" ht="20" customHeight="1" spans="1:4">
      <c r="A146" s="337">
        <v>2040607</v>
      </c>
      <c r="B146" s="337" t="s">
        <v>285</v>
      </c>
      <c r="C146" s="48">
        <v>62</v>
      </c>
      <c r="D146" s="48"/>
    </row>
    <row r="147" s="79" customFormat="1" ht="20" customHeight="1" spans="1:4">
      <c r="A147" s="337">
        <v>2040610</v>
      </c>
      <c r="B147" s="337" t="s">
        <v>286</v>
      </c>
      <c r="C147" s="48">
        <v>9</v>
      </c>
      <c r="D147" s="48"/>
    </row>
    <row r="148" s="79" customFormat="1" ht="20" customHeight="1" spans="1:4">
      <c r="A148" s="337">
        <v>2040612</v>
      </c>
      <c r="B148" s="337" t="s">
        <v>287</v>
      </c>
      <c r="C148" s="48">
        <v>61</v>
      </c>
      <c r="D148" s="48"/>
    </row>
    <row r="149" s="79" customFormat="1" ht="20" customHeight="1" spans="1:4">
      <c r="A149" s="337">
        <v>2040650</v>
      </c>
      <c r="B149" s="337" t="s">
        <v>205</v>
      </c>
      <c r="C149" s="48">
        <v>29</v>
      </c>
      <c r="D149" s="48"/>
    </row>
    <row r="150" s="79" customFormat="1" ht="20" customHeight="1" spans="1:4">
      <c r="A150" s="337">
        <v>2040699</v>
      </c>
      <c r="B150" s="337" t="s">
        <v>288</v>
      </c>
      <c r="C150" s="48">
        <v>17</v>
      </c>
      <c r="D150" s="48"/>
    </row>
    <row r="151" s="79" customFormat="1" ht="20" customHeight="1" spans="1:4">
      <c r="A151" s="337">
        <v>20407</v>
      </c>
      <c r="B151" s="337" t="s">
        <v>289</v>
      </c>
      <c r="C151" s="48">
        <f>SUM(XFD152)</f>
        <v>0</v>
      </c>
      <c r="D151" s="48"/>
    </row>
    <row r="152" s="79" customFormat="1" ht="20" customHeight="1" spans="1:4">
      <c r="A152" s="337">
        <v>2040704</v>
      </c>
      <c r="B152" s="337" t="s">
        <v>290</v>
      </c>
      <c r="C152" s="48">
        <v>200</v>
      </c>
      <c r="D152" s="48"/>
    </row>
    <row r="153" s="79" customFormat="1" ht="20" customHeight="1" spans="1:4">
      <c r="A153" s="337">
        <v>20409</v>
      </c>
      <c r="B153" s="337" t="s">
        <v>291</v>
      </c>
      <c r="C153" s="48">
        <f>SUM(XFD154)</f>
        <v>0</v>
      </c>
      <c r="D153" s="48"/>
    </row>
    <row r="154" s="79" customFormat="1" ht="20" customHeight="1" spans="1:4">
      <c r="A154" s="337">
        <v>2040905</v>
      </c>
      <c r="B154" s="337" t="s">
        <v>292</v>
      </c>
      <c r="C154" s="48">
        <v>20</v>
      </c>
      <c r="D154" s="48"/>
    </row>
    <row r="155" s="79" customFormat="1" ht="20" customHeight="1" spans="1:4">
      <c r="A155" s="337">
        <v>20499</v>
      </c>
      <c r="B155" s="337" t="s">
        <v>293</v>
      </c>
      <c r="C155" s="48">
        <f>XFD156+XFD157</f>
        <v>0</v>
      </c>
      <c r="D155" s="48"/>
    </row>
    <row r="156" s="79" customFormat="1" ht="20" customHeight="1" spans="1:4">
      <c r="A156" s="337">
        <v>2049902</v>
      </c>
      <c r="B156" s="337" t="s">
        <v>294</v>
      </c>
      <c r="C156" s="48">
        <v>50</v>
      </c>
      <c r="D156" s="48"/>
    </row>
    <row r="157" s="79" customFormat="1" ht="20" customHeight="1" spans="1:4">
      <c r="A157" s="337">
        <v>2049999</v>
      </c>
      <c r="B157" s="337" t="s">
        <v>295</v>
      </c>
      <c r="C157" s="48">
        <v>170</v>
      </c>
      <c r="D157" s="48"/>
    </row>
    <row r="158" s="79" customFormat="1" ht="20" customHeight="1" spans="1:4">
      <c r="A158" s="337">
        <v>205</v>
      </c>
      <c r="B158" s="337" t="s">
        <v>296</v>
      </c>
      <c r="C158" s="48">
        <f>XFD159+XFD163+XFD166+0+0+0+0+XFD170+0+XFD172</f>
        <v>0</v>
      </c>
      <c r="D158" s="48"/>
    </row>
    <row r="159" s="79" customFormat="1" ht="20" customHeight="1" spans="1:4">
      <c r="A159" s="337">
        <v>20501</v>
      </c>
      <c r="B159" s="337" t="s">
        <v>297</v>
      </c>
      <c r="C159" s="48">
        <f>SUM(XFD160:XFD162)</f>
        <v>0</v>
      </c>
      <c r="D159" s="48"/>
    </row>
    <row r="160" s="79" customFormat="1" ht="20" customHeight="1" spans="1:4">
      <c r="A160" s="337">
        <v>2050101</v>
      </c>
      <c r="B160" s="337" t="s">
        <v>190</v>
      </c>
      <c r="C160" s="48">
        <v>659</v>
      </c>
      <c r="D160" s="48"/>
    </row>
    <row r="161" s="79" customFormat="1" ht="20" customHeight="1" spans="1:4">
      <c r="A161" s="337">
        <v>2050102</v>
      </c>
      <c r="B161" s="337" t="s">
        <v>191</v>
      </c>
      <c r="C161" s="48">
        <v>213</v>
      </c>
      <c r="D161" s="48"/>
    </row>
    <row r="162" s="79" customFormat="1" ht="20" customHeight="1" spans="1:4">
      <c r="A162" s="337">
        <v>2050199</v>
      </c>
      <c r="B162" s="337" t="s">
        <v>298</v>
      </c>
      <c r="C162" s="48">
        <v>1138</v>
      </c>
      <c r="D162" s="48"/>
    </row>
    <row r="163" s="79" customFormat="1" ht="20" customHeight="1" spans="1:4">
      <c r="A163" s="337">
        <v>20502</v>
      </c>
      <c r="B163" s="337" t="s">
        <v>299</v>
      </c>
      <c r="C163" s="48">
        <f>SUM(XFD164:XFD165)</f>
        <v>0</v>
      </c>
      <c r="D163" s="48"/>
    </row>
    <row r="164" s="79" customFormat="1" ht="20" customHeight="1" spans="1:4">
      <c r="A164" s="337">
        <v>2050201</v>
      </c>
      <c r="B164" s="337" t="s">
        <v>300</v>
      </c>
      <c r="C164" s="48">
        <v>122</v>
      </c>
      <c r="D164" s="48"/>
    </row>
    <row r="165" s="79" customFormat="1" ht="20" customHeight="1" spans="1:4">
      <c r="A165" s="337">
        <v>2050204</v>
      </c>
      <c r="B165" s="337" t="s">
        <v>301</v>
      </c>
      <c r="C165" s="48">
        <v>14372</v>
      </c>
      <c r="D165" s="48"/>
    </row>
    <row r="166" s="79" customFormat="1" ht="20" customHeight="1" spans="1:4">
      <c r="A166" s="337">
        <v>20503</v>
      </c>
      <c r="B166" s="337" t="s">
        <v>302</v>
      </c>
      <c r="C166" s="48">
        <f>SUM(XFD167:XFD169)</f>
        <v>0</v>
      </c>
      <c r="D166" s="48"/>
    </row>
    <row r="167" s="79" customFormat="1" ht="20" customHeight="1" spans="1:4">
      <c r="A167" s="337">
        <v>2050302</v>
      </c>
      <c r="B167" s="337" t="s">
        <v>303</v>
      </c>
      <c r="C167" s="48">
        <v>742</v>
      </c>
      <c r="D167" s="48"/>
    </row>
    <row r="168" s="79" customFormat="1" ht="20" customHeight="1" spans="1:4">
      <c r="A168" s="337">
        <v>2050303</v>
      </c>
      <c r="B168" s="337" t="s">
        <v>304</v>
      </c>
      <c r="C168" s="48">
        <v>4783</v>
      </c>
      <c r="D168" s="48"/>
    </row>
    <row r="169" s="79" customFormat="1" ht="20" customHeight="1" spans="1:4">
      <c r="A169" s="337">
        <v>2050305</v>
      </c>
      <c r="B169" s="337" t="s">
        <v>305</v>
      </c>
      <c r="C169" s="48">
        <v>7290</v>
      </c>
      <c r="D169" s="48"/>
    </row>
    <row r="170" s="79" customFormat="1" ht="20" customHeight="1" spans="1:4">
      <c r="A170" s="337">
        <v>20508</v>
      </c>
      <c r="B170" s="337" t="s">
        <v>306</v>
      </c>
      <c r="C170" s="48">
        <f>SUM(XFD171)</f>
        <v>0</v>
      </c>
      <c r="D170" s="48"/>
    </row>
    <row r="171" s="79" customFormat="1" ht="20" customHeight="1" spans="1:4">
      <c r="A171" s="337">
        <v>2050802</v>
      </c>
      <c r="B171" s="337" t="s">
        <v>307</v>
      </c>
      <c r="C171" s="48">
        <v>1870</v>
      </c>
      <c r="D171" s="48"/>
    </row>
    <row r="172" s="79" customFormat="1" ht="20" customHeight="1" spans="1:4">
      <c r="A172" s="337">
        <v>20599</v>
      </c>
      <c r="B172" s="337" t="s">
        <v>308</v>
      </c>
      <c r="C172" s="48">
        <f>XFD173</f>
        <v>0</v>
      </c>
      <c r="D172" s="48"/>
    </row>
    <row r="173" s="79" customFormat="1" ht="20" customHeight="1" spans="1:4">
      <c r="A173" s="337">
        <v>2059999</v>
      </c>
      <c r="B173" s="337" t="s">
        <v>309</v>
      </c>
      <c r="C173" s="48">
        <v>123</v>
      </c>
      <c r="D173" s="48"/>
    </row>
    <row r="174" s="79" customFormat="1" ht="20" customHeight="1" spans="1:4">
      <c r="A174" s="337">
        <v>206</v>
      </c>
      <c r="B174" s="337" t="s">
        <v>310</v>
      </c>
      <c r="C174" s="48">
        <f>SUM(XFD175,0,0,XFD178,XFD180,0,XFD182,0,XFD185,XFD187)</f>
        <v>0</v>
      </c>
      <c r="D174" s="48"/>
    </row>
    <row r="175" s="79" customFormat="1" ht="20" customHeight="1" spans="1:4">
      <c r="A175" s="337">
        <v>20601</v>
      </c>
      <c r="B175" s="337" t="s">
        <v>311</v>
      </c>
      <c r="C175" s="48">
        <f>SUM(XFD176:XFD177)</f>
        <v>0</v>
      </c>
      <c r="D175" s="48"/>
    </row>
    <row r="176" s="79" customFormat="1" ht="20" customHeight="1" spans="1:4">
      <c r="A176" s="337">
        <v>2060101</v>
      </c>
      <c r="B176" s="337" t="s">
        <v>190</v>
      </c>
      <c r="C176" s="48">
        <v>270</v>
      </c>
      <c r="D176" s="48"/>
    </row>
    <row r="177" s="79" customFormat="1" ht="20" customHeight="1" spans="1:4">
      <c r="A177" s="337">
        <v>2060199</v>
      </c>
      <c r="B177" s="337" t="s">
        <v>312</v>
      </c>
      <c r="C177" s="48">
        <v>37</v>
      </c>
      <c r="D177" s="48"/>
    </row>
    <row r="178" s="79" customFormat="1" ht="20" customHeight="1" spans="1:4">
      <c r="A178" s="337">
        <v>20604</v>
      </c>
      <c r="B178" s="337" t="s">
        <v>313</v>
      </c>
      <c r="C178" s="48">
        <f>SUM(XFD179)</f>
        <v>0</v>
      </c>
      <c r="D178" s="48"/>
    </row>
    <row r="179" s="79" customFormat="1" ht="20" customHeight="1" spans="1:4">
      <c r="A179" s="337">
        <v>2060404</v>
      </c>
      <c r="B179" s="337" t="s">
        <v>314</v>
      </c>
      <c r="C179" s="48">
        <v>50</v>
      </c>
      <c r="D179" s="48"/>
    </row>
    <row r="180" s="79" customFormat="1" ht="20" customHeight="1" spans="1:4">
      <c r="A180" s="337">
        <v>20605</v>
      </c>
      <c r="B180" s="337" t="s">
        <v>315</v>
      </c>
      <c r="C180" s="48">
        <f>SUM(XFD181)</f>
        <v>0</v>
      </c>
      <c r="D180" s="48"/>
    </row>
    <row r="181" s="79" customFormat="1" ht="20" customHeight="1" spans="1:4">
      <c r="A181" s="337">
        <v>2060502</v>
      </c>
      <c r="B181" s="337" t="s">
        <v>316</v>
      </c>
      <c r="C181" s="48">
        <v>210</v>
      </c>
      <c r="D181" s="48"/>
    </row>
    <row r="182" s="79" customFormat="1" ht="20" customHeight="1" spans="1:4">
      <c r="A182" s="337">
        <v>20607</v>
      </c>
      <c r="B182" s="337" t="s">
        <v>317</v>
      </c>
      <c r="C182" s="48">
        <f>SUM(XFD183:XFD184)</f>
        <v>0</v>
      </c>
      <c r="D182" s="48"/>
    </row>
    <row r="183" s="79" customFormat="1" ht="20" customHeight="1" spans="1:4">
      <c r="A183" s="337">
        <v>2060701</v>
      </c>
      <c r="B183" s="337" t="s">
        <v>318</v>
      </c>
      <c r="C183" s="48">
        <v>154</v>
      </c>
      <c r="D183" s="48"/>
    </row>
    <row r="184" s="79" customFormat="1" ht="20" customHeight="1" spans="1:4">
      <c r="A184" s="337">
        <v>2060702</v>
      </c>
      <c r="B184" s="337" t="s">
        <v>319</v>
      </c>
      <c r="C184" s="48">
        <v>78</v>
      </c>
      <c r="D184" s="48"/>
    </row>
    <row r="185" s="79" customFormat="1" ht="20" customHeight="1" spans="1:4">
      <c r="A185" s="337">
        <v>20609</v>
      </c>
      <c r="B185" s="337" t="s">
        <v>320</v>
      </c>
      <c r="C185" s="48">
        <f>0+XFD186+0</f>
        <v>0</v>
      </c>
      <c r="D185" s="48"/>
    </row>
    <row r="186" s="79" customFormat="1" ht="20" customHeight="1" spans="1:4">
      <c r="A186" s="337">
        <v>2060902</v>
      </c>
      <c r="B186" s="337" t="s">
        <v>321</v>
      </c>
      <c r="C186" s="48">
        <v>300</v>
      </c>
      <c r="D186" s="48"/>
    </row>
    <row r="187" s="79" customFormat="1" ht="20" customHeight="1" spans="1:4">
      <c r="A187" s="337">
        <v>20699</v>
      </c>
      <c r="B187" s="337" t="s">
        <v>322</v>
      </c>
      <c r="C187" s="48">
        <f>SUM(XFD188)</f>
        <v>0</v>
      </c>
      <c r="D187" s="48"/>
    </row>
    <row r="188" s="79" customFormat="1" ht="20" customHeight="1" spans="1:4">
      <c r="A188" s="337">
        <v>2069901</v>
      </c>
      <c r="B188" s="337" t="s">
        <v>323</v>
      </c>
      <c r="C188" s="48">
        <v>5130</v>
      </c>
      <c r="D188" s="48"/>
    </row>
    <row r="189" s="79" customFormat="1" ht="20" customHeight="1" spans="1:4">
      <c r="A189" s="337">
        <v>207</v>
      </c>
      <c r="B189" s="337" t="s">
        <v>324</v>
      </c>
      <c r="C189" s="48">
        <f>SUM(XFD190,XFD200,XFD204,XFD207,XFD210,XFD214)</f>
        <v>0</v>
      </c>
      <c r="D189" s="48"/>
    </row>
    <row r="190" s="79" customFormat="1" ht="20" customHeight="1" spans="1:4">
      <c r="A190" s="337">
        <v>20701</v>
      </c>
      <c r="B190" s="337" t="s">
        <v>325</v>
      </c>
      <c r="C190" s="48">
        <f>SUM(XFD191:XFD199)</f>
        <v>0</v>
      </c>
      <c r="D190" s="48"/>
    </row>
    <row r="191" s="79" customFormat="1" ht="20" customHeight="1" spans="1:4">
      <c r="A191" s="337">
        <v>2070101</v>
      </c>
      <c r="B191" s="337" t="s">
        <v>190</v>
      </c>
      <c r="C191" s="48">
        <v>520</v>
      </c>
      <c r="D191" s="48"/>
    </row>
    <row r="192" s="79" customFormat="1" ht="20" customHeight="1" spans="1:4">
      <c r="A192" s="337">
        <v>2070102</v>
      </c>
      <c r="B192" s="337" t="s">
        <v>191</v>
      </c>
      <c r="C192" s="48">
        <v>25</v>
      </c>
      <c r="D192" s="48"/>
    </row>
    <row r="193" s="79" customFormat="1" ht="20" customHeight="1" spans="1:4">
      <c r="A193" s="337">
        <v>2070104</v>
      </c>
      <c r="B193" s="337" t="s">
        <v>326</v>
      </c>
      <c r="C193" s="48">
        <v>361</v>
      </c>
      <c r="D193" s="48"/>
    </row>
    <row r="194" s="79" customFormat="1" ht="20" customHeight="1" spans="1:4">
      <c r="A194" s="337">
        <v>2070108</v>
      </c>
      <c r="B194" s="337" t="s">
        <v>327</v>
      </c>
      <c r="C194" s="48">
        <v>598</v>
      </c>
      <c r="D194" s="48"/>
    </row>
    <row r="195" s="79" customFormat="1" ht="20" customHeight="1" spans="1:4">
      <c r="A195" s="337">
        <v>2070110</v>
      </c>
      <c r="B195" s="337" t="s">
        <v>328</v>
      </c>
      <c r="C195" s="48">
        <v>10</v>
      </c>
      <c r="D195" s="48"/>
    </row>
    <row r="196" s="79" customFormat="1" ht="20" customHeight="1" spans="1:4">
      <c r="A196" s="337">
        <v>2070111</v>
      </c>
      <c r="B196" s="337" t="s">
        <v>329</v>
      </c>
      <c r="C196" s="48">
        <v>162</v>
      </c>
      <c r="D196" s="48"/>
    </row>
    <row r="197" s="79" customFormat="1" ht="20" customHeight="1" spans="1:4">
      <c r="A197" s="337">
        <v>2070112</v>
      </c>
      <c r="B197" s="337" t="s">
        <v>330</v>
      </c>
      <c r="C197" s="48">
        <v>188</v>
      </c>
      <c r="D197" s="48"/>
    </row>
    <row r="198" s="79" customFormat="1" ht="20" customHeight="1" spans="1:4">
      <c r="A198" s="337">
        <v>2070113</v>
      </c>
      <c r="B198" s="337" t="s">
        <v>331</v>
      </c>
      <c r="C198" s="48">
        <v>200</v>
      </c>
      <c r="D198" s="48"/>
    </row>
    <row r="199" s="79" customFormat="1" ht="20" customHeight="1" spans="1:4">
      <c r="A199" s="337">
        <v>2070199</v>
      </c>
      <c r="B199" s="337" t="s">
        <v>332</v>
      </c>
      <c r="C199" s="48">
        <v>84</v>
      </c>
      <c r="D199" s="48"/>
    </row>
    <row r="200" s="79" customFormat="1" ht="20" customHeight="1" spans="1:4">
      <c r="A200" s="337">
        <v>20702</v>
      </c>
      <c r="B200" s="337" t="s">
        <v>333</v>
      </c>
      <c r="C200" s="48">
        <f>SUM(XFD201:XFD203)</f>
        <v>0</v>
      </c>
      <c r="D200" s="48"/>
    </row>
    <row r="201" s="79" customFormat="1" ht="20" customHeight="1" spans="1:4">
      <c r="A201" s="337">
        <v>2070204</v>
      </c>
      <c r="B201" s="337" t="s">
        <v>334</v>
      </c>
      <c r="C201" s="48">
        <v>1462</v>
      </c>
      <c r="D201" s="48"/>
    </row>
    <row r="202" s="79" customFormat="1" ht="20" customHeight="1" spans="1:4">
      <c r="A202" s="337">
        <v>2070205</v>
      </c>
      <c r="B202" s="337" t="s">
        <v>335</v>
      </c>
      <c r="C202" s="48">
        <v>1160</v>
      </c>
      <c r="D202" s="48"/>
    </row>
    <row r="203" s="79" customFormat="1" ht="20" customHeight="1" spans="1:4">
      <c r="A203" s="337">
        <v>2070206</v>
      </c>
      <c r="B203" s="337" t="s">
        <v>336</v>
      </c>
      <c r="C203" s="48">
        <v>49</v>
      </c>
      <c r="D203" s="48"/>
    </row>
    <row r="204" s="79" customFormat="1" ht="20" customHeight="1" spans="1:4">
      <c r="A204" s="337">
        <v>20703</v>
      </c>
      <c r="B204" s="337" t="s">
        <v>337</v>
      </c>
      <c r="C204" s="48">
        <f>SUM(XFD205:XFD206)</f>
        <v>0</v>
      </c>
      <c r="D204" s="48"/>
    </row>
    <row r="205" s="79" customFormat="1" ht="20" customHeight="1" spans="1:4">
      <c r="A205" s="337">
        <v>2070308</v>
      </c>
      <c r="B205" s="337" t="s">
        <v>338</v>
      </c>
      <c r="C205" s="48">
        <v>12</v>
      </c>
      <c r="D205" s="48"/>
    </row>
    <row r="206" s="79" customFormat="1" ht="20" customHeight="1" spans="1:4">
      <c r="A206" s="337">
        <v>2070399</v>
      </c>
      <c r="B206" s="337" t="s">
        <v>339</v>
      </c>
      <c r="C206" s="48">
        <v>99</v>
      </c>
      <c r="D206" s="48"/>
    </row>
    <row r="207" s="79" customFormat="1" ht="20" customHeight="1" spans="1:4">
      <c r="A207" s="337">
        <v>20706</v>
      </c>
      <c r="B207" s="337" t="s">
        <v>340</v>
      </c>
      <c r="C207" s="48">
        <f>SUM(XFD208:XFD209)</f>
        <v>0</v>
      </c>
      <c r="D207" s="48"/>
    </row>
    <row r="208" s="79" customFormat="1" ht="20" customHeight="1" spans="1:4">
      <c r="A208" s="337">
        <v>2070604</v>
      </c>
      <c r="B208" s="337" t="s">
        <v>341</v>
      </c>
      <c r="C208" s="48">
        <v>124</v>
      </c>
      <c r="D208" s="48"/>
    </row>
    <row r="209" s="79" customFormat="1" ht="20" customHeight="1" spans="1:4">
      <c r="A209" s="337">
        <v>2070605</v>
      </c>
      <c r="B209" s="337" t="s">
        <v>342</v>
      </c>
      <c r="C209" s="48">
        <v>155</v>
      </c>
      <c r="D209" s="48"/>
    </row>
    <row r="210" s="79" customFormat="1" ht="20" customHeight="1" spans="1:4">
      <c r="A210" s="337">
        <v>20708</v>
      </c>
      <c r="B210" s="337" t="s">
        <v>343</v>
      </c>
      <c r="C210" s="48">
        <f>SUM(XFD211:XFD213)</f>
        <v>0</v>
      </c>
      <c r="D210" s="48"/>
    </row>
    <row r="211" s="79" customFormat="1" ht="20" customHeight="1" spans="1:4">
      <c r="A211" s="337">
        <v>2070807</v>
      </c>
      <c r="B211" s="337" t="s">
        <v>344</v>
      </c>
      <c r="C211" s="48">
        <v>257</v>
      </c>
      <c r="D211" s="48"/>
    </row>
    <row r="212" s="79" customFormat="1" ht="20" customHeight="1" spans="1:4">
      <c r="A212" s="337">
        <v>2070808</v>
      </c>
      <c r="B212" s="337" t="s">
        <v>345</v>
      </c>
      <c r="C212" s="48">
        <v>1328</v>
      </c>
      <c r="D212" s="48"/>
    </row>
    <row r="213" s="79" customFormat="1" ht="20" customHeight="1" spans="1:4">
      <c r="A213" s="337">
        <v>2070899</v>
      </c>
      <c r="B213" s="337" t="s">
        <v>346</v>
      </c>
      <c r="C213" s="48">
        <v>72</v>
      </c>
      <c r="D213" s="48"/>
    </row>
    <row r="214" s="79" customFormat="1" ht="20" customHeight="1" spans="1:4">
      <c r="A214" s="337">
        <v>20799</v>
      </c>
      <c r="B214" s="337" t="s">
        <v>347</v>
      </c>
      <c r="C214" s="48">
        <f>SUM(XFD215:XFD216)</f>
        <v>0</v>
      </c>
      <c r="D214" s="48"/>
    </row>
    <row r="215" s="79" customFormat="1" ht="20" customHeight="1" spans="1:4">
      <c r="A215" s="337">
        <v>2079903</v>
      </c>
      <c r="B215" s="337" t="s">
        <v>348</v>
      </c>
      <c r="C215" s="48">
        <v>672</v>
      </c>
      <c r="D215" s="48"/>
    </row>
    <row r="216" s="79" customFormat="1" ht="20" customHeight="1" spans="1:4">
      <c r="A216" s="337">
        <v>2079999</v>
      </c>
      <c r="B216" s="337" t="s">
        <v>349</v>
      </c>
      <c r="C216" s="48">
        <v>128</v>
      </c>
      <c r="D216" s="48"/>
    </row>
    <row r="217" s="79" customFormat="1" ht="20" customHeight="1" spans="1:4">
      <c r="A217" s="337">
        <v>208</v>
      </c>
      <c r="B217" s="337" t="s">
        <v>350</v>
      </c>
      <c r="C217" s="48">
        <f>XFD218+XFD229+0+XFD234+XFD241+XFD243+XFD251+XFD255+XFD261+XFD267+XFD273+0+XFD277+0+0+XFD280+0+0+XFD282+0+XFD288</f>
        <v>0</v>
      </c>
      <c r="D217" s="48"/>
    </row>
    <row r="218" s="79" customFormat="1" ht="20" customHeight="1" spans="1:4">
      <c r="A218" s="337">
        <v>20801</v>
      </c>
      <c r="B218" s="337" t="s">
        <v>351</v>
      </c>
      <c r="C218" s="48">
        <f>SUM(XFD219:XFD228)</f>
        <v>0</v>
      </c>
      <c r="D218" s="48"/>
    </row>
    <row r="219" s="79" customFormat="1" ht="20" customHeight="1" spans="1:4">
      <c r="A219" s="337">
        <v>2080101</v>
      </c>
      <c r="B219" s="337" t="s">
        <v>190</v>
      </c>
      <c r="C219" s="48">
        <v>503</v>
      </c>
      <c r="D219" s="48"/>
    </row>
    <row r="220" s="79" customFormat="1" ht="20" customHeight="1" spans="1:4">
      <c r="A220" s="337">
        <v>2080102</v>
      </c>
      <c r="B220" s="337" t="s">
        <v>191</v>
      </c>
      <c r="C220" s="48">
        <v>26</v>
      </c>
      <c r="D220" s="48"/>
    </row>
    <row r="221" s="79" customFormat="1" ht="20" customHeight="1" spans="1:4">
      <c r="A221" s="337">
        <v>2080105</v>
      </c>
      <c r="B221" s="337" t="s">
        <v>352</v>
      </c>
      <c r="C221" s="48">
        <v>136</v>
      </c>
      <c r="D221" s="48"/>
    </row>
    <row r="222" s="79" customFormat="1" ht="20" customHeight="1" spans="1:4">
      <c r="A222" s="337">
        <v>2080106</v>
      </c>
      <c r="B222" s="337" t="s">
        <v>353</v>
      </c>
      <c r="C222" s="48">
        <v>162</v>
      </c>
      <c r="D222" s="48"/>
    </row>
    <row r="223" s="79" customFormat="1" ht="20" customHeight="1" spans="1:4">
      <c r="A223" s="337">
        <v>2080108</v>
      </c>
      <c r="B223" s="337" t="s">
        <v>216</v>
      </c>
      <c r="C223" s="48">
        <v>100</v>
      </c>
      <c r="D223" s="48"/>
    </row>
    <row r="224" s="79" customFormat="1" ht="20" customHeight="1" spans="1:4">
      <c r="A224" s="337">
        <v>2080109</v>
      </c>
      <c r="B224" s="337" t="s">
        <v>354</v>
      </c>
      <c r="C224" s="48">
        <v>478</v>
      </c>
      <c r="D224" s="48"/>
    </row>
    <row r="225" s="79" customFormat="1" ht="20" customHeight="1" spans="1:4">
      <c r="A225" s="337">
        <v>2080111</v>
      </c>
      <c r="B225" s="337" t="s">
        <v>355</v>
      </c>
      <c r="C225" s="48">
        <v>334</v>
      </c>
      <c r="D225" s="48"/>
    </row>
    <row r="226" s="79" customFormat="1" ht="20" customHeight="1" spans="1:4">
      <c r="A226" s="337">
        <v>2080112</v>
      </c>
      <c r="B226" s="337" t="s">
        <v>356</v>
      </c>
      <c r="C226" s="48">
        <v>50</v>
      </c>
      <c r="D226" s="48"/>
    </row>
    <row r="227" s="79" customFormat="1" ht="20" customHeight="1" spans="1:4">
      <c r="A227" s="337">
        <v>2080116</v>
      </c>
      <c r="B227" s="337" t="s">
        <v>357</v>
      </c>
      <c r="C227" s="48">
        <v>330</v>
      </c>
      <c r="D227" s="48"/>
    </row>
    <row r="228" s="79" customFormat="1" ht="20" customHeight="1" spans="1:4">
      <c r="A228" s="337">
        <v>2080199</v>
      </c>
      <c r="B228" s="337" t="s">
        <v>358</v>
      </c>
      <c r="C228" s="48">
        <v>99</v>
      </c>
      <c r="D228" s="48"/>
    </row>
    <row r="229" s="79" customFormat="1" ht="20" customHeight="1" spans="1:4">
      <c r="A229" s="337">
        <v>20802</v>
      </c>
      <c r="B229" s="337" t="s">
        <v>359</v>
      </c>
      <c r="C229" s="48">
        <f>SUM(XFD230:XFD233)</f>
        <v>0</v>
      </c>
      <c r="D229" s="48"/>
    </row>
    <row r="230" s="79" customFormat="1" ht="20" customHeight="1" spans="1:4">
      <c r="A230" s="337">
        <v>2080201</v>
      </c>
      <c r="B230" s="337" t="s">
        <v>190</v>
      </c>
      <c r="C230" s="48">
        <v>381</v>
      </c>
      <c r="D230" s="48"/>
    </row>
    <row r="231" s="79" customFormat="1" ht="20" customHeight="1" spans="1:4">
      <c r="A231" s="337">
        <v>2080202</v>
      </c>
      <c r="B231" s="337" t="s">
        <v>191</v>
      </c>
      <c r="C231" s="48">
        <v>119</v>
      </c>
      <c r="D231" s="48"/>
    </row>
    <row r="232" s="79" customFormat="1" ht="20" customHeight="1" spans="1:4">
      <c r="A232" s="337">
        <v>2080207</v>
      </c>
      <c r="B232" s="337" t="s">
        <v>360</v>
      </c>
      <c r="C232" s="48">
        <v>29</v>
      </c>
      <c r="D232" s="48"/>
    </row>
    <row r="233" s="79" customFormat="1" ht="20" customHeight="1" spans="1:4">
      <c r="A233" s="337">
        <v>2080299</v>
      </c>
      <c r="B233" s="337" t="s">
        <v>361</v>
      </c>
      <c r="C233" s="48">
        <v>52</v>
      </c>
      <c r="D233" s="48"/>
    </row>
    <row r="234" s="79" customFormat="1" ht="20" customHeight="1" spans="1:4">
      <c r="A234" s="337">
        <v>20805</v>
      </c>
      <c r="B234" s="337" t="s">
        <v>362</v>
      </c>
      <c r="C234" s="48">
        <f>SUM(XFD235:XFD240)</f>
        <v>0</v>
      </c>
      <c r="D234" s="48"/>
    </row>
    <row r="235" s="79" customFormat="1" ht="20" customHeight="1" spans="1:4">
      <c r="A235" s="337">
        <v>2080501</v>
      </c>
      <c r="B235" s="337" t="s">
        <v>363</v>
      </c>
      <c r="C235" s="48">
        <v>5812</v>
      </c>
      <c r="D235" s="48"/>
    </row>
    <row r="236" s="79" customFormat="1" ht="20" customHeight="1" spans="1:4">
      <c r="A236" s="337">
        <v>2080502</v>
      </c>
      <c r="B236" s="337" t="s">
        <v>364</v>
      </c>
      <c r="C236" s="48">
        <v>727</v>
      </c>
      <c r="D236" s="48"/>
    </row>
    <row r="237" s="79" customFormat="1" ht="20" customHeight="1" spans="1:4">
      <c r="A237" s="337">
        <v>2080503</v>
      </c>
      <c r="B237" s="337" t="s">
        <v>365</v>
      </c>
      <c r="C237" s="48">
        <v>407</v>
      </c>
      <c r="D237" s="48"/>
    </row>
    <row r="238" s="79" customFormat="1" ht="20" customHeight="1" spans="1:4">
      <c r="A238" s="337">
        <v>2080505</v>
      </c>
      <c r="B238" s="337" t="s">
        <v>366</v>
      </c>
      <c r="C238" s="48">
        <v>5582</v>
      </c>
      <c r="D238" s="48"/>
    </row>
    <row r="239" s="79" customFormat="1" ht="20" customHeight="1" spans="1:4">
      <c r="A239" s="337">
        <v>2080506</v>
      </c>
      <c r="B239" s="337" t="s">
        <v>367</v>
      </c>
      <c r="C239" s="48">
        <v>14</v>
      </c>
      <c r="D239" s="48"/>
    </row>
    <row r="240" s="79" customFormat="1" ht="20" customHeight="1" spans="1:4">
      <c r="A240" s="337">
        <v>2080507</v>
      </c>
      <c r="B240" s="337" t="s">
        <v>368</v>
      </c>
      <c r="C240" s="48">
        <v>12737</v>
      </c>
      <c r="D240" s="48"/>
    </row>
    <row r="241" s="79" customFormat="1" ht="20" customHeight="1" spans="1:4">
      <c r="A241" s="337">
        <v>20806</v>
      </c>
      <c r="B241" s="337" t="s">
        <v>369</v>
      </c>
      <c r="C241" s="48">
        <f>SUM(XFD242)</f>
        <v>0</v>
      </c>
      <c r="D241" s="48"/>
    </row>
    <row r="242" s="79" customFormat="1" ht="20" customHeight="1" spans="1:4">
      <c r="A242" s="337">
        <v>2080601</v>
      </c>
      <c r="B242" s="337" t="s">
        <v>370</v>
      </c>
      <c r="C242" s="48">
        <v>626</v>
      </c>
      <c r="D242" s="48"/>
    </row>
    <row r="243" s="79" customFormat="1" ht="20" customHeight="1" spans="1:4">
      <c r="A243" s="337">
        <v>20807</v>
      </c>
      <c r="B243" s="337" t="s">
        <v>371</v>
      </c>
      <c r="C243" s="48">
        <f>SUM(XFD244:XFD250)</f>
        <v>0</v>
      </c>
      <c r="D243" s="48"/>
    </row>
    <row r="244" s="79" customFormat="1" ht="20" customHeight="1" spans="1:4">
      <c r="A244" s="337">
        <v>2080701</v>
      </c>
      <c r="B244" s="337" t="s">
        <v>372</v>
      </c>
      <c r="C244" s="48">
        <v>64</v>
      </c>
      <c r="D244" s="48"/>
    </row>
    <row r="245" s="79" customFormat="1" ht="20" customHeight="1" spans="1:4">
      <c r="A245" s="337">
        <v>2080702</v>
      </c>
      <c r="B245" s="337" t="s">
        <v>373</v>
      </c>
      <c r="C245" s="48">
        <v>234</v>
      </c>
      <c r="D245" s="48"/>
    </row>
    <row r="246" s="79" customFormat="1" ht="20" customHeight="1" spans="1:4">
      <c r="A246" s="337">
        <v>2080704</v>
      </c>
      <c r="B246" s="337" t="s">
        <v>374</v>
      </c>
      <c r="C246" s="48">
        <v>100</v>
      </c>
      <c r="D246" s="48"/>
    </row>
    <row r="247" s="79" customFormat="1" ht="20" customHeight="1" spans="1:4">
      <c r="A247" s="337">
        <v>2080705</v>
      </c>
      <c r="B247" s="337" t="s">
        <v>375</v>
      </c>
      <c r="C247" s="48">
        <v>181</v>
      </c>
      <c r="D247" s="48"/>
    </row>
    <row r="248" s="79" customFormat="1" ht="20" customHeight="1" spans="1:4">
      <c r="A248" s="337">
        <v>2080711</v>
      </c>
      <c r="B248" s="337" t="s">
        <v>376</v>
      </c>
      <c r="C248" s="48">
        <v>81</v>
      </c>
      <c r="D248" s="48"/>
    </row>
    <row r="249" s="79" customFormat="1" ht="20" customHeight="1" spans="1:4">
      <c r="A249" s="337">
        <v>2080713</v>
      </c>
      <c r="B249" s="337" t="s">
        <v>377</v>
      </c>
      <c r="C249" s="48">
        <v>4</v>
      </c>
      <c r="D249" s="48"/>
    </row>
    <row r="250" s="79" customFormat="1" ht="20" customHeight="1" spans="1:4">
      <c r="A250" s="337">
        <v>2080799</v>
      </c>
      <c r="B250" s="337" t="s">
        <v>378</v>
      </c>
      <c r="C250" s="48">
        <v>674</v>
      </c>
      <c r="D250" s="48"/>
    </row>
    <row r="251" s="79" customFormat="1" ht="20" customHeight="1" spans="1:4">
      <c r="A251" s="337">
        <v>20808</v>
      </c>
      <c r="B251" s="337" t="s">
        <v>379</v>
      </c>
      <c r="C251" s="48">
        <f>SUM(XFD252:XFD254)</f>
        <v>0</v>
      </c>
      <c r="D251" s="48"/>
    </row>
    <row r="252" s="79" customFormat="1" ht="20" customHeight="1" spans="1:4">
      <c r="A252" s="337">
        <v>2080802</v>
      </c>
      <c r="B252" s="337" t="s">
        <v>380</v>
      </c>
      <c r="C252" s="48">
        <v>145</v>
      </c>
      <c r="D252" s="48"/>
    </row>
    <row r="253" s="79" customFormat="1" ht="20" customHeight="1" spans="1:4">
      <c r="A253" s="337">
        <v>2080808</v>
      </c>
      <c r="B253" s="337" t="s">
        <v>381</v>
      </c>
      <c r="C253" s="48">
        <v>2</v>
      </c>
      <c r="D253" s="48"/>
    </row>
    <row r="254" s="79" customFormat="1" ht="20" customHeight="1" spans="1:4">
      <c r="A254" s="337">
        <v>2080899</v>
      </c>
      <c r="B254" s="337" t="s">
        <v>382</v>
      </c>
      <c r="C254" s="48">
        <v>3</v>
      </c>
      <c r="D254" s="48"/>
    </row>
    <row r="255" s="79" customFormat="1" ht="20" customHeight="1" spans="1:4">
      <c r="A255" s="337">
        <v>20809</v>
      </c>
      <c r="B255" s="337" t="s">
        <v>383</v>
      </c>
      <c r="C255" s="48">
        <f>SUM(XFD256:XFD260)</f>
        <v>0</v>
      </c>
      <c r="D255" s="48"/>
    </row>
    <row r="256" s="79" customFormat="1" ht="20" customHeight="1" spans="1:4">
      <c r="A256" s="337">
        <v>2080901</v>
      </c>
      <c r="B256" s="337" t="s">
        <v>384</v>
      </c>
      <c r="C256" s="48">
        <v>11</v>
      </c>
      <c r="D256" s="48"/>
    </row>
    <row r="257" s="79" customFormat="1" ht="20" customHeight="1" spans="1:4">
      <c r="A257" s="337">
        <v>2080902</v>
      </c>
      <c r="B257" s="337" t="s">
        <v>385</v>
      </c>
      <c r="C257" s="48">
        <v>1005</v>
      </c>
      <c r="D257" s="48"/>
    </row>
    <row r="258" s="79" customFormat="1" ht="20" customHeight="1" spans="1:4">
      <c r="A258" s="337">
        <v>2080903</v>
      </c>
      <c r="B258" s="337" t="s">
        <v>386</v>
      </c>
      <c r="C258" s="48">
        <v>54</v>
      </c>
      <c r="D258" s="48"/>
    </row>
    <row r="259" s="79" customFormat="1" ht="20" customHeight="1" spans="1:4">
      <c r="A259" s="337">
        <v>2080905</v>
      </c>
      <c r="B259" s="337" t="s">
        <v>387</v>
      </c>
      <c r="C259" s="48">
        <v>814</v>
      </c>
      <c r="D259" s="48"/>
    </row>
    <row r="260" s="79" customFormat="1" ht="20" customHeight="1" spans="1:4">
      <c r="A260" s="337">
        <v>2080999</v>
      </c>
      <c r="B260" s="337" t="s">
        <v>388</v>
      </c>
      <c r="C260" s="48">
        <v>228</v>
      </c>
      <c r="D260" s="48"/>
    </row>
    <row r="261" s="79" customFormat="1" ht="20" customHeight="1" spans="1:4">
      <c r="A261" s="337">
        <v>20810</v>
      </c>
      <c r="B261" s="337" t="s">
        <v>389</v>
      </c>
      <c r="C261" s="48">
        <f>SUM(XFD262:XFD266)</f>
        <v>0</v>
      </c>
      <c r="D261" s="48"/>
    </row>
    <row r="262" s="79" customFormat="1" ht="20" customHeight="1" spans="1:4">
      <c r="A262" s="337">
        <v>2081001</v>
      </c>
      <c r="B262" s="337" t="s">
        <v>390</v>
      </c>
      <c r="C262" s="48">
        <v>64</v>
      </c>
      <c r="D262" s="48"/>
    </row>
    <row r="263" s="79" customFormat="1" ht="20" customHeight="1" spans="1:4">
      <c r="A263" s="337">
        <v>2081002</v>
      </c>
      <c r="B263" s="337" t="s">
        <v>391</v>
      </c>
      <c r="C263" s="48">
        <v>6</v>
      </c>
      <c r="D263" s="48"/>
    </row>
    <row r="264" s="79" customFormat="1" ht="20" customHeight="1" spans="1:4">
      <c r="A264" s="337">
        <v>2081004</v>
      </c>
      <c r="B264" s="337" t="s">
        <v>392</v>
      </c>
      <c r="C264" s="48">
        <v>25</v>
      </c>
      <c r="D264" s="48"/>
    </row>
    <row r="265" s="79" customFormat="1" ht="20" customHeight="1" spans="1:4">
      <c r="A265" s="337">
        <v>2081005</v>
      </c>
      <c r="B265" s="337" t="s">
        <v>393</v>
      </c>
      <c r="C265" s="48">
        <v>189</v>
      </c>
      <c r="D265" s="48"/>
    </row>
    <row r="266" s="79" customFormat="1" ht="20" customHeight="1" spans="1:4">
      <c r="A266" s="337">
        <v>2081006</v>
      </c>
      <c r="B266" s="337" t="s">
        <v>394</v>
      </c>
      <c r="C266" s="48">
        <v>360</v>
      </c>
      <c r="D266" s="48"/>
    </row>
    <row r="267" s="79" customFormat="1" ht="20" customHeight="1" spans="1:4">
      <c r="A267" s="337">
        <v>20811</v>
      </c>
      <c r="B267" s="337" t="s">
        <v>395</v>
      </c>
      <c r="C267" s="48">
        <f>SUM(XFD268:XFD272)</f>
        <v>0</v>
      </c>
      <c r="D267" s="48"/>
    </row>
    <row r="268" s="79" customFormat="1" ht="20" customHeight="1" spans="1:4">
      <c r="A268" s="337">
        <v>2081101</v>
      </c>
      <c r="B268" s="337" t="s">
        <v>190</v>
      </c>
      <c r="C268" s="48">
        <v>126</v>
      </c>
      <c r="D268" s="48"/>
    </row>
    <row r="269" s="79" customFormat="1" ht="20" customHeight="1" spans="1:4">
      <c r="A269" s="337">
        <v>2081104</v>
      </c>
      <c r="B269" s="337" t="s">
        <v>396</v>
      </c>
      <c r="C269" s="48">
        <v>190</v>
      </c>
      <c r="D269" s="48"/>
    </row>
    <row r="270" s="79" customFormat="1" ht="20" customHeight="1" spans="1:4">
      <c r="A270" s="337">
        <v>2081105</v>
      </c>
      <c r="B270" s="337" t="s">
        <v>397</v>
      </c>
      <c r="C270" s="48">
        <v>332</v>
      </c>
      <c r="D270" s="48"/>
    </row>
    <row r="271" s="79" customFormat="1" ht="20" customHeight="1" spans="1:4">
      <c r="A271" s="337">
        <v>2081106</v>
      </c>
      <c r="B271" s="337" t="s">
        <v>398</v>
      </c>
      <c r="C271" s="48">
        <v>55</v>
      </c>
      <c r="D271" s="48"/>
    </row>
    <row r="272" s="79" customFormat="1" ht="20" customHeight="1" spans="1:4">
      <c r="A272" s="337">
        <v>2081199</v>
      </c>
      <c r="B272" s="337" t="s">
        <v>399</v>
      </c>
      <c r="C272" s="48">
        <v>427</v>
      </c>
      <c r="D272" s="48"/>
    </row>
    <row r="273" s="79" customFormat="1" ht="20" customHeight="1" spans="1:4">
      <c r="A273" s="337">
        <v>20816</v>
      </c>
      <c r="B273" s="337" t="s">
        <v>400</v>
      </c>
      <c r="C273" s="48">
        <f>SUM(XFD274:XFD276)</f>
        <v>0</v>
      </c>
      <c r="D273" s="48"/>
    </row>
    <row r="274" s="79" customFormat="1" ht="20" customHeight="1" spans="1:4">
      <c r="A274" s="337">
        <v>2081601</v>
      </c>
      <c r="B274" s="337" t="s">
        <v>190</v>
      </c>
      <c r="C274" s="48">
        <v>89</v>
      </c>
      <c r="D274" s="48"/>
    </row>
    <row r="275" s="79" customFormat="1" ht="20" customHeight="1" spans="1:4">
      <c r="A275" s="337">
        <v>2081602</v>
      </c>
      <c r="B275" s="337" t="s">
        <v>191</v>
      </c>
      <c r="C275" s="48">
        <v>3</v>
      </c>
      <c r="D275" s="48"/>
    </row>
    <row r="276" s="79" customFormat="1" ht="20" customHeight="1" spans="1:4">
      <c r="A276" s="337">
        <v>2081699</v>
      </c>
      <c r="B276" s="337" t="s">
        <v>401</v>
      </c>
      <c r="C276" s="48">
        <v>12</v>
      </c>
      <c r="D276" s="48"/>
    </row>
    <row r="277" s="79" customFormat="1" ht="20" customHeight="1" spans="1:4">
      <c r="A277" s="337">
        <v>20820</v>
      </c>
      <c r="B277" s="337" t="s">
        <v>402</v>
      </c>
      <c r="C277" s="48">
        <f>SUM(XFD278:XFD279)</f>
        <v>0</v>
      </c>
      <c r="D277" s="48"/>
    </row>
    <row r="278" s="79" customFormat="1" ht="20" customHeight="1" spans="1:4">
      <c r="A278" s="337">
        <v>2082001</v>
      </c>
      <c r="B278" s="337" t="s">
        <v>403</v>
      </c>
      <c r="C278" s="48">
        <v>8</v>
      </c>
      <c r="D278" s="48"/>
    </row>
    <row r="279" s="79" customFormat="1" ht="20" customHeight="1" spans="1:4">
      <c r="A279" s="337">
        <v>2082002</v>
      </c>
      <c r="B279" s="337" t="s">
        <v>404</v>
      </c>
      <c r="C279" s="48">
        <v>126</v>
      </c>
      <c r="D279" s="48"/>
    </row>
    <row r="280" s="79" customFormat="1" ht="20" customHeight="1" spans="1:4">
      <c r="A280" s="337">
        <v>20825</v>
      </c>
      <c r="B280" s="337" t="s">
        <v>405</v>
      </c>
      <c r="C280" s="48">
        <f>SUM(XFD281)</f>
        <v>0</v>
      </c>
      <c r="D280" s="48"/>
    </row>
    <row r="281" s="79" customFormat="1" ht="20" customHeight="1" spans="1:4">
      <c r="A281" s="337">
        <v>2082501</v>
      </c>
      <c r="B281" s="337" t="s">
        <v>406</v>
      </c>
      <c r="C281" s="48">
        <v>76</v>
      </c>
      <c r="D281" s="48"/>
    </row>
    <row r="282" s="79" customFormat="1" ht="20" customHeight="1" spans="1:4">
      <c r="A282" s="337">
        <v>20828</v>
      </c>
      <c r="B282" s="337" t="s">
        <v>407</v>
      </c>
      <c r="C282" s="48">
        <f>SUM(XFD283:XFD287)</f>
        <v>0</v>
      </c>
      <c r="D282" s="48"/>
    </row>
    <row r="283" s="79" customFormat="1" ht="20" customHeight="1" spans="1:4">
      <c r="A283" s="337">
        <v>2082801</v>
      </c>
      <c r="B283" s="337" t="s">
        <v>190</v>
      </c>
      <c r="C283" s="48">
        <v>340</v>
      </c>
      <c r="D283" s="48"/>
    </row>
    <row r="284" s="79" customFormat="1" ht="20" customHeight="1" spans="1:4">
      <c r="A284" s="337">
        <v>2082802</v>
      </c>
      <c r="B284" s="337" t="s">
        <v>191</v>
      </c>
      <c r="C284" s="48">
        <v>21</v>
      </c>
      <c r="D284" s="48"/>
    </row>
    <row r="285" s="79" customFormat="1" ht="20" customHeight="1" spans="1:4">
      <c r="A285" s="337">
        <v>2082804</v>
      </c>
      <c r="B285" s="337" t="s">
        <v>408</v>
      </c>
      <c r="C285" s="48">
        <v>58</v>
      </c>
      <c r="D285" s="48"/>
    </row>
    <row r="286" s="79" customFormat="1" ht="20" customHeight="1" spans="1:4">
      <c r="A286" s="337">
        <v>2082850</v>
      </c>
      <c r="B286" s="337" t="s">
        <v>205</v>
      </c>
      <c r="C286" s="48">
        <v>83</v>
      </c>
      <c r="D286" s="48"/>
    </row>
    <row r="287" s="79" customFormat="1" ht="20" customHeight="1" spans="1:4">
      <c r="A287" s="337">
        <v>2082899</v>
      </c>
      <c r="B287" s="337" t="s">
        <v>409</v>
      </c>
      <c r="C287" s="48">
        <v>20</v>
      </c>
      <c r="D287" s="48"/>
    </row>
    <row r="288" s="79" customFormat="1" ht="20" customHeight="1" spans="1:4">
      <c r="A288" s="337">
        <v>20899</v>
      </c>
      <c r="B288" s="337" t="s">
        <v>410</v>
      </c>
      <c r="C288" s="48">
        <f>XFD289</f>
        <v>0</v>
      </c>
      <c r="D288" s="48"/>
    </row>
    <row r="289" s="79" customFormat="1" ht="20" customHeight="1" spans="1:4">
      <c r="A289" s="337">
        <v>2089999</v>
      </c>
      <c r="B289" s="337" t="s">
        <v>411</v>
      </c>
      <c r="C289" s="48">
        <v>578</v>
      </c>
      <c r="D289" s="48"/>
    </row>
    <row r="290" s="79" customFormat="1" ht="20" customHeight="1" spans="1:4">
      <c r="A290" s="337">
        <v>210</v>
      </c>
      <c r="B290" s="337" t="s">
        <v>412</v>
      </c>
      <c r="C290" s="48">
        <f>XFD291+XFD295+XFD300+XFD302+XFD311+XFD314+XFD318+XFD323+XFD325+0+XFD328+XFD334+XFD336</f>
        <v>0</v>
      </c>
      <c r="D290" s="48"/>
    </row>
    <row r="291" s="79" customFormat="1" ht="20" customHeight="1" spans="1:4">
      <c r="A291" s="337">
        <v>21001</v>
      </c>
      <c r="B291" s="337" t="s">
        <v>413</v>
      </c>
      <c r="C291" s="48">
        <f>SUM(XFD292:XFD294)</f>
        <v>0</v>
      </c>
      <c r="D291" s="48"/>
    </row>
    <row r="292" s="79" customFormat="1" ht="20" customHeight="1" spans="1:4">
      <c r="A292" s="337">
        <v>2100101</v>
      </c>
      <c r="B292" s="337" t="s">
        <v>190</v>
      </c>
      <c r="C292" s="48">
        <v>542</v>
      </c>
      <c r="D292" s="48"/>
    </row>
    <row r="293" s="79" customFormat="1" ht="20" customHeight="1" spans="1:4">
      <c r="A293" s="337">
        <v>2100102</v>
      </c>
      <c r="B293" s="337" t="s">
        <v>191</v>
      </c>
      <c r="C293" s="48">
        <v>4</v>
      </c>
      <c r="D293" s="48"/>
    </row>
    <row r="294" s="79" customFormat="1" ht="20" customHeight="1" spans="1:4">
      <c r="A294" s="337">
        <v>2100199</v>
      </c>
      <c r="B294" s="337" t="s">
        <v>414</v>
      </c>
      <c r="C294" s="48">
        <v>33</v>
      </c>
      <c r="D294" s="48"/>
    </row>
    <row r="295" s="79" customFormat="1" ht="20" customHeight="1" spans="1:4">
      <c r="A295" s="337">
        <v>21002</v>
      </c>
      <c r="B295" s="337" t="s">
        <v>415</v>
      </c>
      <c r="C295" s="48">
        <f>SUM(XFD296:XFD299)</f>
        <v>0</v>
      </c>
      <c r="D295" s="48"/>
    </row>
    <row r="296" s="79" customFormat="1" ht="20" customHeight="1" spans="1:4">
      <c r="A296" s="337">
        <v>2100201</v>
      </c>
      <c r="B296" s="337" t="s">
        <v>416</v>
      </c>
      <c r="C296" s="48">
        <v>220</v>
      </c>
      <c r="D296" s="48"/>
    </row>
    <row r="297" s="79" customFormat="1" ht="20" customHeight="1" spans="1:4">
      <c r="A297" s="337">
        <v>2100202</v>
      </c>
      <c r="B297" s="337" t="s">
        <v>417</v>
      </c>
      <c r="C297" s="48">
        <v>8838</v>
      </c>
      <c r="D297" s="48"/>
    </row>
    <row r="298" s="79" customFormat="1" ht="20" customHeight="1" spans="1:4">
      <c r="A298" s="337">
        <v>2100206</v>
      </c>
      <c r="B298" s="337" t="s">
        <v>418</v>
      </c>
      <c r="C298" s="48">
        <v>1827</v>
      </c>
      <c r="D298" s="48"/>
    </row>
    <row r="299" s="79" customFormat="1" ht="20" customHeight="1" spans="1:4">
      <c r="A299" s="337">
        <v>2100299</v>
      </c>
      <c r="B299" s="337" t="s">
        <v>419</v>
      </c>
      <c r="C299" s="48">
        <v>757</v>
      </c>
      <c r="D299" s="48"/>
    </row>
    <row r="300" s="79" customFormat="1" ht="20" customHeight="1" spans="1:4">
      <c r="A300" s="337">
        <v>21003</v>
      </c>
      <c r="B300" s="337" t="s">
        <v>420</v>
      </c>
      <c r="C300" s="48">
        <f>SUM(XFD301)</f>
        <v>0</v>
      </c>
      <c r="D300" s="48"/>
    </row>
    <row r="301" s="79" customFormat="1" ht="20" customHeight="1" spans="1:4">
      <c r="A301" s="337">
        <v>2100399</v>
      </c>
      <c r="B301" s="337" t="s">
        <v>421</v>
      </c>
      <c r="C301" s="48">
        <v>85</v>
      </c>
      <c r="D301" s="48"/>
    </row>
    <row r="302" s="79" customFormat="1" ht="20" customHeight="1" spans="1:4">
      <c r="A302" s="337">
        <v>21004</v>
      </c>
      <c r="B302" s="337" t="s">
        <v>422</v>
      </c>
      <c r="C302" s="48">
        <f>SUM(XFD303:XFD310)</f>
        <v>0</v>
      </c>
      <c r="D302" s="48"/>
    </row>
    <row r="303" s="79" customFormat="1" ht="20" customHeight="1" spans="1:4">
      <c r="A303" s="337">
        <v>2100401</v>
      </c>
      <c r="B303" s="337" t="s">
        <v>423</v>
      </c>
      <c r="C303" s="48">
        <v>2003</v>
      </c>
      <c r="D303" s="48"/>
    </row>
    <row r="304" s="79" customFormat="1" ht="20" customHeight="1" spans="1:4">
      <c r="A304" s="337">
        <v>2100402</v>
      </c>
      <c r="B304" s="337" t="s">
        <v>424</v>
      </c>
      <c r="C304" s="48">
        <v>268</v>
      </c>
      <c r="D304" s="48"/>
    </row>
    <row r="305" s="79" customFormat="1" ht="20" customHeight="1" spans="1:4">
      <c r="A305" s="337">
        <v>2100405</v>
      </c>
      <c r="B305" s="337" t="s">
        <v>425</v>
      </c>
      <c r="C305" s="48">
        <v>142</v>
      </c>
      <c r="D305" s="48"/>
    </row>
    <row r="306" s="79" customFormat="1" ht="20" customHeight="1" spans="1:4">
      <c r="A306" s="337">
        <v>2100406</v>
      </c>
      <c r="B306" s="337" t="s">
        <v>426</v>
      </c>
      <c r="C306" s="48">
        <v>285</v>
      </c>
      <c r="D306" s="48"/>
    </row>
    <row r="307" s="79" customFormat="1" ht="20" customHeight="1" spans="1:4">
      <c r="A307" s="337">
        <v>2100408</v>
      </c>
      <c r="B307" s="337" t="s">
        <v>427</v>
      </c>
      <c r="C307" s="48">
        <v>167</v>
      </c>
      <c r="D307" s="48"/>
    </row>
    <row r="308" s="79" customFormat="1" ht="20" customHeight="1" spans="1:4">
      <c r="A308" s="337">
        <v>2100409</v>
      </c>
      <c r="B308" s="337" t="s">
        <v>428</v>
      </c>
      <c r="C308" s="48">
        <v>718</v>
      </c>
      <c r="D308" s="48"/>
    </row>
    <row r="309" s="79" customFormat="1" ht="20" customHeight="1" spans="1:4">
      <c r="A309" s="337">
        <v>2100410</v>
      </c>
      <c r="B309" s="337" t="s">
        <v>429</v>
      </c>
      <c r="C309" s="48">
        <v>1407</v>
      </c>
      <c r="D309" s="48"/>
    </row>
    <row r="310" s="79" customFormat="1" ht="20" customHeight="1" spans="1:4">
      <c r="A310" s="337">
        <v>2100499</v>
      </c>
      <c r="B310" s="337" t="s">
        <v>430</v>
      </c>
      <c r="C310" s="48">
        <v>72</v>
      </c>
      <c r="D310" s="48"/>
    </row>
    <row r="311" s="79" customFormat="1" ht="20" customHeight="1" spans="1:4">
      <c r="A311" s="337">
        <v>21006</v>
      </c>
      <c r="B311" s="337" t="s">
        <v>431</v>
      </c>
      <c r="C311" s="48">
        <f>SUM(XFD312:XFD313)</f>
        <v>0</v>
      </c>
      <c r="D311" s="48"/>
    </row>
    <row r="312" s="79" customFormat="1" ht="20" customHeight="1" spans="1:4">
      <c r="A312" s="337">
        <v>2100601</v>
      </c>
      <c r="B312" s="337" t="s">
        <v>432</v>
      </c>
      <c r="C312" s="48">
        <v>30</v>
      </c>
      <c r="D312" s="48"/>
    </row>
    <row r="313" s="79" customFormat="1" ht="20" customHeight="1" spans="1:4">
      <c r="A313" s="337">
        <v>2100699</v>
      </c>
      <c r="B313" s="337" t="s">
        <v>433</v>
      </c>
      <c r="C313" s="48">
        <v>1</v>
      </c>
      <c r="D313" s="48"/>
    </row>
    <row r="314" s="79" customFormat="1" ht="20" customHeight="1" spans="1:4">
      <c r="A314" s="337">
        <v>21007</v>
      </c>
      <c r="B314" s="337" t="s">
        <v>434</v>
      </c>
      <c r="C314" s="48">
        <f>SUM(XFD315:XFD317)</f>
        <v>0</v>
      </c>
      <c r="D314" s="48"/>
    </row>
    <row r="315" s="79" customFormat="1" ht="20" customHeight="1" spans="1:4">
      <c r="A315" s="337">
        <v>2100716</v>
      </c>
      <c r="B315" s="337" t="s">
        <v>435</v>
      </c>
      <c r="C315" s="48">
        <v>27</v>
      </c>
      <c r="D315" s="48"/>
    </row>
    <row r="316" s="79" customFormat="1" ht="20" customHeight="1" spans="1:4">
      <c r="A316" s="337">
        <v>2100717</v>
      </c>
      <c r="B316" s="337" t="s">
        <v>436</v>
      </c>
      <c r="C316" s="48">
        <v>4</v>
      </c>
      <c r="D316" s="48"/>
    </row>
    <row r="317" s="79" customFormat="1" ht="20" customHeight="1" spans="1:4">
      <c r="A317" s="337">
        <v>2100799</v>
      </c>
      <c r="B317" s="337" t="s">
        <v>437</v>
      </c>
      <c r="C317" s="48">
        <v>140</v>
      </c>
      <c r="D317" s="48"/>
    </row>
    <row r="318" s="79" customFormat="1" ht="20" customHeight="1" spans="1:4">
      <c r="A318" s="337">
        <v>21011</v>
      </c>
      <c r="B318" s="337" t="s">
        <v>438</v>
      </c>
      <c r="C318" s="48">
        <f>SUM(XFD319:XFD322)</f>
        <v>0</v>
      </c>
      <c r="D318" s="48"/>
    </row>
    <row r="319" s="79" customFormat="1" ht="20" customHeight="1" spans="1:4">
      <c r="A319" s="337">
        <v>2101101</v>
      </c>
      <c r="B319" s="337" t="s">
        <v>439</v>
      </c>
      <c r="C319" s="48">
        <v>1893</v>
      </c>
      <c r="D319" s="48"/>
    </row>
    <row r="320" s="79" customFormat="1" ht="20" customHeight="1" spans="1:4">
      <c r="A320" s="337">
        <v>2101102</v>
      </c>
      <c r="B320" s="337" t="s">
        <v>440</v>
      </c>
      <c r="C320" s="48">
        <v>893</v>
      </c>
      <c r="D320" s="48"/>
    </row>
    <row r="321" s="79" customFormat="1" ht="20" customHeight="1" spans="1:4">
      <c r="A321" s="337">
        <v>2101103</v>
      </c>
      <c r="B321" s="337" t="s">
        <v>441</v>
      </c>
      <c r="C321" s="48">
        <v>1209</v>
      </c>
      <c r="D321" s="48"/>
    </row>
    <row r="322" s="79" customFormat="1" ht="20" customHeight="1" spans="1:4">
      <c r="A322" s="337">
        <v>2101199</v>
      </c>
      <c r="B322" s="337" t="s">
        <v>442</v>
      </c>
      <c r="C322" s="48">
        <v>25</v>
      </c>
      <c r="D322" s="48"/>
    </row>
    <row r="323" s="79" customFormat="1" ht="20" customHeight="1" spans="1:4">
      <c r="A323" s="337">
        <v>21012</v>
      </c>
      <c r="B323" s="337" t="s">
        <v>443</v>
      </c>
      <c r="C323" s="48">
        <f>SUM(XFD324)</f>
        <v>0</v>
      </c>
      <c r="D323" s="48"/>
    </row>
    <row r="324" s="79" customFormat="1" ht="20" customHeight="1" spans="1:4">
      <c r="A324" s="337">
        <v>2101202</v>
      </c>
      <c r="B324" s="337" t="s">
        <v>444</v>
      </c>
      <c r="C324" s="48">
        <v>88930</v>
      </c>
      <c r="D324" s="48"/>
    </row>
    <row r="325" s="79" customFormat="1" ht="20" customHeight="1" spans="1:4">
      <c r="A325" s="337">
        <v>21013</v>
      </c>
      <c r="B325" s="337" t="s">
        <v>445</v>
      </c>
      <c r="C325" s="48">
        <f>SUM(XFD326:XFD327)</f>
        <v>0</v>
      </c>
      <c r="D325" s="48"/>
    </row>
    <row r="326" s="79" customFormat="1" ht="20" customHeight="1" spans="1:4">
      <c r="A326" s="337">
        <v>2101302</v>
      </c>
      <c r="B326" s="337" t="s">
        <v>446</v>
      </c>
      <c r="C326" s="48">
        <v>73</v>
      </c>
      <c r="D326" s="48"/>
    </row>
    <row r="327" s="79" customFormat="1" ht="20" customHeight="1" spans="1:4">
      <c r="A327" s="337">
        <v>2101399</v>
      </c>
      <c r="B327" s="337" t="s">
        <v>447</v>
      </c>
      <c r="C327" s="48">
        <v>50</v>
      </c>
      <c r="D327" s="48"/>
    </row>
    <row r="328" s="79" customFormat="1" ht="20" customHeight="1" spans="1:4">
      <c r="A328" s="337">
        <v>21015</v>
      </c>
      <c r="B328" s="337" t="s">
        <v>448</v>
      </c>
      <c r="C328" s="48">
        <f>SUM(XFD329:XFD333)</f>
        <v>0</v>
      </c>
      <c r="D328" s="48"/>
    </row>
    <row r="329" s="79" customFormat="1" ht="20" customHeight="1" spans="1:4">
      <c r="A329" s="337">
        <v>2101501</v>
      </c>
      <c r="B329" s="337" t="s">
        <v>190</v>
      </c>
      <c r="C329" s="48">
        <v>416</v>
      </c>
      <c r="D329" s="48"/>
    </row>
    <row r="330" s="79" customFormat="1" ht="20" customHeight="1" spans="1:4">
      <c r="A330" s="337">
        <v>2101505</v>
      </c>
      <c r="B330" s="337" t="s">
        <v>449</v>
      </c>
      <c r="C330" s="48">
        <v>70</v>
      </c>
      <c r="D330" s="48"/>
    </row>
    <row r="331" s="79" customFormat="1" ht="20" customHeight="1" spans="1:4">
      <c r="A331" s="337">
        <v>2101506</v>
      </c>
      <c r="B331" s="337" t="s">
        <v>450</v>
      </c>
      <c r="C331" s="48">
        <v>92</v>
      </c>
      <c r="D331" s="48"/>
    </row>
    <row r="332" s="79" customFormat="1" ht="20" customHeight="1" spans="1:4">
      <c r="A332" s="337">
        <v>2101550</v>
      </c>
      <c r="B332" s="337" t="s">
        <v>205</v>
      </c>
      <c r="C332" s="48">
        <v>5</v>
      </c>
      <c r="D332" s="48"/>
    </row>
    <row r="333" s="79" customFormat="1" ht="20" customHeight="1" spans="1:4">
      <c r="A333" s="337">
        <v>2101599</v>
      </c>
      <c r="B333" s="337" t="s">
        <v>451</v>
      </c>
      <c r="C333" s="48">
        <v>127</v>
      </c>
      <c r="D333" s="48"/>
    </row>
    <row r="334" s="79" customFormat="1" ht="20" customHeight="1" spans="1:4">
      <c r="A334" s="337">
        <v>21016</v>
      </c>
      <c r="B334" s="337" t="s">
        <v>452</v>
      </c>
      <c r="C334" s="48">
        <f>XFD335</f>
        <v>0</v>
      </c>
      <c r="D334" s="48"/>
    </row>
    <row r="335" s="79" customFormat="1" ht="20" customHeight="1" spans="1:4">
      <c r="A335" s="337">
        <v>2101601</v>
      </c>
      <c r="B335" s="337" t="s">
        <v>453</v>
      </c>
      <c r="C335" s="48">
        <v>5</v>
      </c>
      <c r="D335" s="48"/>
    </row>
    <row r="336" s="79" customFormat="1" ht="20" customHeight="1" spans="1:4">
      <c r="A336" s="337">
        <v>21099</v>
      </c>
      <c r="B336" s="337" t="s">
        <v>454</v>
      </c>
      <c r="C336" s="48">
        <f>XFD337</f>
        <v>0</v>
      </c>
      <c r="D336" s="48"/>
    </row>
    <row r="337" s="79" customFormat="1" ht="20" customHeight="1" spans="1:4">
      <c r="A337" s="337">
        <v>2109999</v>
      </c>
      <c r="B337" s="337" t="s">
        <v>455</v>
      </c>
      <c r="C337" s="48">
        <v>809</v>
      </c>
      <c r="D337" s="48"/>
    </row>
    <row r="338" s="79" customFormat="1" ht="20" customHeight="1" spans="1:4">
      <c r="A338" s="337">
        <v>211</v>
      </c>
      <c r="B338" s="337" t="s">
        <v>456</v>
      </c>
      <c r="C338" s="48">
        <f>XFD339+XFD343+XFD345+0+0+0+0+0+0+XFD349+XFD351+0+0+XFD353+XFD355</f>
        <v>0</v>
      </c>
      <c r="D338" s="48"/>
    </row>
    <row r="339" s="79" customFormat="1" ht="20" customHeight="1" spans="1:4">
      <c r="A339" s="337">
        <v>21101</v>
      </c>
      <c r="B339" s="337" t="s">
        <v>457</v>
      </c>
      <c r="C339" s="48">
        <f>SUM(XFD340:XFD342)</f>
        <v>0</v>
      </c>
      <c r="D339" s="48"/>
    </row>
    <row r="340" s="79" customFormat="1" ht="20" customHeight="1" spans="1:4">
      <c r="A340" s="337">
        <v>2110101</v>
      </c>
      <c r="B340" s="337" t="s">
        <v>190</v>
      </c>
      <c r="C340" s="48">
        <v>450</v>
      </c>
      <c r="D340" s="48"/>
    </row>
    <row r="341" s="79" customFormat="1" ht="20" customHeight="1" spans="1:4">
      <c r="A341" s="337">
        <v>2110102</v>
      </c>
      <c r="B341" s="337" t="s">
        <v>191</v>
      </c>
      <c r="C341" s="48">
        <v>125</v>
      </c>
      <c r="D341" s="48"/>
    </row>
    <row r="342" s="79" customFormat="1" ht="20" customHeight="1" spans="1:4">
      <c r="A342" s="337">
        <v>2110199</v>
      </c>
      <c r="B342" s="337" t="s">
        <v>458</v>
      </c>
      <c r="C342" s="48">
        <v>214</v>
      </c>
      <c r="D342" s="48"/>
    </row>
    <row r="343" s="79" customFormat="1" ht="20" customHeight="1" spans="1:4">
      <c r="A343" s="337">
        <v>21102</v>
      </c>
      <c r="B343" s="337" t="s">
        <v>459</v>
      </c>
      <c r="C343" s="48">
        <f>SUM(XFD344)</f>
        <v>0</v>
      </c>
      <c r="D343" s="48"/>
    </row>
    <row r="344" s="79" customFormat="1" ht="20" customHeight="1" spans="1:4">
      <c r="A344" s="337">
        <v>2110299</v>
      </c>
      <c r="B344" s="337" t="s">
        <v>460</v>
      </c>
      <c r="C344" s="48">
        <v>338</v>
      </c>
      <c r="D344" s="48"/>
    </row>
    <row r="345" s="79" customFormat="1" ht="20" customHeight="1" spans="1:4">
      <c r="A345" s="337">
        <v>21103</v>
      </c>
      <c r="B345" s="337" t="s">
        <v>461</v>
      </c>
      <c r="C345" s="48">
        <f>SUM(XFD346:XFD348)</f>
        <v>0</v>
      </c>
      <c r="D345" s="48"/>
    </row>
    <row r="346" s="79" customFormat="1" ht="20" customHeight="1" spans="1:4">
      <c r="A346" s="337">
        <v>2110301</v>
      </c>
      <c r="B346" s="337" t="s">
        <v>462</v>
      </c>
      <c r="C346" s="48">
        <v>1239</v>
      </c>
      <c r="D346" s="48"/>
    </row>
    <row r="347" s="79" customFormat="1" ht="20" customHeight="1" spans="1:4">
      <c r="A347" s="337">
        <v>2110302</v>
      </c>
      <c r="B347" s="337" t="s">
        <v>463</v>
      </c>
      <c r="C347" s="48">
        <v>3896</v>
      </c>
      <c r="D347" s="48"/>
    </row>
    <row r="348" s="79" customFormat="1" ht="20" customHeight="1" spans="1:4">
      <c r="A348" s="337">
        <v>2110399</v>
      </c>
      <c r="B348" s="337" t="s">
        <v>464</v>
      </c>
      <c r="C348" s="48">
        <v>799</v>
      </c>
      <c r="D348" s="48"/>
    </row>
    <row r="349" s="79" customFormat="1" ht="20" customHeight="1" spans="1:4">
      <c r="A349" s="337">
        <v>21110</v>
      </c>
      <c r="B349" s="337" t="s">
        <v>465</v>
      </c>
      <c r="C349" s="48">
        <f>XFD350</f>
        <v>0</v>
      </c>
      <c r="D349" s="48"/>
    </row>
    <row r="350" s="79" customFormat="1" ht="20" customHeight="1" spans="1:4">
      <c r="A350" s="337">
        <v>2111001</v>
      </c>
      <c r="B350" s="337" t="s">
        <v>466</v>
      </c>
      <c r="C350" s="48">
        <v>15190</v>
      </c>
      <c r="D350" s="48"/>
    </row>
    <row r="351" s="79" customFormat="1" ht="20" customHeight="1" spans="1:4">
      <c r="A351" s="337">
        <v>21111</v>
      </c>
      <c r="B351" s="337" t="s">
        <v>467</v>
      </c>
      <c r="C351" s="48">
        <f>SUM(XFD352)</f>
        <v>0</v>
      </c>
      <c r="D351" s="48"/>
    </row>
    <row r="352" s="79" customFormat="1" ht="20" customHeight="1" spans="1:4">
      <c r="A352" s="337">
        <v>2111103</v>
      </c>
      <c r="B352" s="337" t="s">
        <v>468</v>
      </c>
      <c r="C352" s="48">
        <v>10</v>
      </c>
      <c r="D352" s="48"/>
    </row>
    <row r="353" s="79" customFormat="1" ht="20" customHeight="1" spans="1:4">
      <c r="A353" s="337">
        <v>21114</v>
      </c>
      <c r="B353" s="337" t="s">
        <v>469</v>
      </c>
      <c r="C353" s="48">
        <f>SUM(XFD354)</f>
        <v>0</v>
      </c>
      <c r="D353" s="48"/>
    </row>
    <row r="354" s="79" customFormat="1" ht="20" customHeight="1" spans="1:4">
      <c r="A354" s="337">
        <v>2111407</v>
      </c>
      <c r="B354" s="337" t="s">
        <v>470</v>
      </c>
      <c r="C354" s="48">
        <v>1</v>
      </c>
      <c r="D354" s="48"/>
    </row>
    <row r="355" s="79" customFormat="1" ht="20" customHeight="1" spans="1:4">
      <c r="A355" s="337">
        <v>21199</v>
      </c>
      <c r="B355" s="337" t="s">
        <v>471</v>
      </c>
      <c r="C355" s="48">
        <f>XFD356</f>
        <v>0</v>
      </c>
      <c r="D355" s="48"/>
    </row>
    <row r="356" s="79" customFormat="1" ht="20" customHeight="1" spans="1:4">
      <c r="A356" s="337">
        <v>2119999</v>
      </c>
      <c r="B356" s="337" t="s">
        <v>472</v>
      </c>
      <c r="C356" s="48">
        <v>65</v>
      </c>
      <c r="D356" s="48"/>
    </row>
    <row r="357" s="79" customFormat="1" ht="20" customHeight="1" spans="1:4">
      <c r="A357" s="337">
        <v>212</v>
      </c>
      <c r="B357" s="337" t="s">
        <v>473</v>
      </c>
      <c r="C357" s="48">
        <f>XFD358+XFD363+XFD365+XFD368+XFD370+XFD372</f>
        <v>0</v>
      </c>
      <c r="D357" s="48"/>
    </row>
    <row r="358" s="79" customFormat="1" ht="20" customHeight="1" spans="1:4">
      <c r="A358" s="337">
        <v>21201</v>
      </c>
      <c r="B358" s="337" t="s">
        <v>474</v>
      </c>
      <c r="C358" s="48">
        <f>SUM(XFD359:XFD362)</f>
        <v>0</v>
      </c>
      <c r="D358" s="48"/>
    </row>
    <row r="359" s="79" customFormat="1" ht="20" customHeight="1" spans="1:4">
      <c r="A359" s="337">
        <v>2120101</v>
      </c>
      <c r="B359" s="337" t="s">
        <v>190</v>
      </c>
      <c r="C359" s="48">
        <v>1545</v>
      </c>
      <c r="D359" s="48"/>
    </row>
    <row r="360" s="79" customFormat="1" ht="20" customHeight="1" spans="1:4">
      <c r="A360" s="337">
        <v>2120104</v>
      </c>
      <c r="B360" s="337" t="s">
        <v>475</v>
      </c>
      <c r="C360" s="48">
        <v>1924</v>
      </c>
      <c r="D360" s="48"/>
    </row>
    <row r="361" s="79" customFormat="1" ht="20" customHeight="1" spans="1:4">
      <c r="A361" s="337">
        <v>2120109</v>
      </c>
      <c r="B361" s="337" t="s">
        <v>476</v>
      </c>
      <c r="C361" s="48">
        <v>312</v>
      </c>
      <c r="D361" s="48"/>
    </row>
    <row r="362" s="79" customFormat="1" ht="20" customHeight="1" spans="1:4">
      <c r="A362" s="337">
        <v>2120199</v>
      </c>
      <c r="B362" s="337" t="s">
        <v>477</v>
      </c>
      <c r="C362" s="48">
        <v>930</v>
      </c>
      <c r="D362" s="48"/>
    </row>
    <row r="363" s="79" customFormat="1" ht="20" customHeight="1" spans="1:4">
      <c r="A363" s="337">
        <v>21202</v>
      </c>
      <c r="B363" s="337" t="s">
        <v>478</v>
      </c>
      <c r="C363" s="48">
        <f>XFD364</f>
        <v>0</v>
      </c>
      <c r="D363" s="48"/>
    </row>
    <row r="364" s="79" customFormat="1" ht="20" customHeight="1" spans="1:4">
      <c r="A364" s="337">
        <v>2120201</v>
      </c>
      <c r="B364" s="337" t="s">
        <v>479</v>
      </c>
      <c r="C364" s="48">
        <v>298</v>
      </c>
      <c r="D364" s="48"/>
    </row>
    <row r="365" s="79" customFormat="1" ht="20" customHeight="1" spans="1:4">
      <c r="A365" s="337">
        <v>21203</v>
      </c>
      <c r="B365" s="337" t="s">
        <v>480</v>
      </c>
      <c r="C365" s="48">
        <f>SUM(XFD366:XFD367)</f>
        <v>0</v>
      </c>
      <c r="D365" s="48"/>
    </row>
    <row r="366" s="79" customFormat="1" ht="20" customHeight="1" spans="1:4">
      <c r="A366" s="337">
        <v>2120303</v>
      </c>
      <c r="B366" s="337" t="s">
        <v>481</v>
      </c>
      <c r="C366" s="48">
        <v>999</v>
      </c>
      <c r="D366" s="48"/>
    </row>
    <row r="367" s="79" customFormat="1" ht="20" customHeight="1" spans="1:4">
      <c r="A367" s="337">
        <v>2120399</v>
      </c>
      <c r="B367" s="337" t="s">
        <v>482</v>
      </c>
      <c r="C367" s="48">
        <v>7440</v>
      </c>
      <c r="D367" s="48"/>
    </row>
    <row r="368" s="79" customFormat="1" ht="20" customHeight="1" spans="1:4">
      <c r="A368" s="337">
        <v>21205</v>
      </c>
      <c r="B368" s="337" t="s">
        <v>483</v>
      </c>
      <c r="C368" s="48">
        <f t="shared" ref="C368:C372" si="1">XFD369</f>
        <v>0</v>
      </c>
      <c r="D368" s="48"/>
    </row>
    <row r="369" s="79" customFormat="1" ht="20" customHeight="1" spans="1:4">
      <c r="A369" s="337">
        <v>2120501</v>
      </c>
      <c r="B369" s="337" t="s">
        <v>484</v>
      </c>
      <c r="C369" s="48">
        <v>3704</v>
      </c>
      <c r="D369" s="48"/>
    </row>
    <row r="370" s="79" customFormat="1" ht="20" customHeight="1" spans="1:4">
      <c r="A370" s="337">
        <v>21206</v>
      </c>
      <c r="B370" s="337" t="s">
        <v>485</v>
      </c>
      <c r="C370" s="48">
        <f t="shared" si="1"/>
        <v>0</v>
      </c>
      <c r="D370" s="48"/>
    </row>
    <row r="371" s="79" customFormat="1" ht="20" customHeight="1" spans="1:4">
      <c r="A371" s="337">
        <v>2120601</v>
      </c>
      <c r="B371" s="337" t="s">
        <v>486</v>
      </c>
      <c r="C371" s="48">
        <v>457</v>
      </c>
      <c r="D371" s="48"/>
    </row>
    <row r="372" s="79" customFormat="1" ht="20" customHeight="1" spans="1:4">
      <c r="A372" s="337">
        <v>21299</v>
      </c>
      <c r="B372" s="337" t="s">
        <v>487</v>
      </c>
      <c r="C372" s="48">
        <f t="shared" si="1"/>
        <v>0</v>
      </c>
      <c r="D372" s="48"/>
    </row>
    <row r="373" s="79" customFormat="1" ht="20" customHeight="1" spans="1:4">
      <c r="A373" s="337">
        <v>2129999</v>
      </c>
      <c r="B373" s="337" t="s">
        <v>488</v>
      </c>
      <c r="C373" s="48">
        <v>69</v>
      </c>
      <c r="D373" s="48"/>
    </row>
    <row r="374" s="79" customFormat="1" ht="20" customHeight="1" spans="1:4">
      <c r="A374" s="337">
        <v>213</v>
      </c>
      <c r="B374" s="337" t="s">
        <v>489</v>
      </c>
      <c r="C374" s="48">
        <f>XFD375+XFD388+XFD398+XFD414+XFD420+XFD422+0+XFD425</f>
        <v>0</v>
      </c>
      <c r="D374" s="48"/>
    </row>
    <row r="375" s="79" customFormat="1" ht="20" customHeight="1" spans="1:4">
      <c r="A375" s="337">
        <v>21301</v>
      </c>
      <c r="B375" s="337" t="s">
        <v>490</v>
      </c>
      <c r="C375" s="48">
        <f>SUM(XFD376:XFD387)</f>
        <v>0</v>
      </c>
      <c r="D375" s="48"/>
    </row>
    <row r="376" s="79" customFormat="1" ht="20" customHeight="1" spans="1:4">
      <c r="A376" s="337">
        <v>2130101</v>
      </c>
      <c r="B376" s="337" t="s">
        <v>190</v>
      </c>
      <c r="C376" s="48">
        <v>1468</v>
      </c>
      <c r="D376" s="48"/>
    </row>
    <row r="377" s="79" customFormat="1" ht="20" customHeight="1" spans="1:4">
      <c r="A377" s="337">
        <v>2130102</v>
      </c>
      <c r="B377" s="337" t="s">
        <v>191</v>
      </c>
      <c r="C377" s="48">
        <v>16</v>
      </c>
      <c r="D377" s="48"/>
    </row>
    <row r="378" s="79" customFormat="1" ht="20" customHeight="1" spans="1:4">
      <c r="A378" s="337">
        <v>2130106</v>
      </c>
      <c r="B378" s="337" t="s">
        <v>491</v>
      </c>
      <c r="C378" s="48">
        <v>173</v>
      </c>
      <c r="D378" s="48"/>
    </row>
    <row r="379" s="79" customFormat="1" ht="20" customHeight="1" spans="1:4">
      <c r="A379" s="337">
        <v>2130108</v>
      </c>
      <c r="B379" s="337" t="s">
        <v>492</v>
      </c>
      <c r="C379" s="48">
        <v>240</v>
      </c>
      <c r="D379" s="48"/>
    </row>
    <row r="380" s="79" customFormat="1" ht="20" customHeight="1" spans="1:4">
      <c r="A380" s="337">
        <v>2130109</v>
      </c>
      <c r="B380" s="337" t="s">
        <v>493</v>
      </c>
      <c r="C380" s="48">
        <v>43</v>
      </c>
      <c r="D380" s="48"/>
    </row>
    <row r="381" s="79" customFormat="1" ht="20" customHeight="1" spans="1:4">
      <c r="A381" s="337">
        <v>2130110</v>
      </c>
      <c r="B381" s="337" t="s">
        <v>494</v>
      </c>
      <c r="C381" s="48">
        <v>30</v>
      </c>
      <c r="D381" s="48"/>
    </row>
    <row r="382" s="79" customFormat="1" ht="20" customHeight="1" spans="1:4">
      <c r="A382" s="337">
        <v>2130112</v>
      </c>
      <c r="B382" s="337" t="s">
        <v>495</v>
      </c>
      <c r="C382" s="48">
        <v>57</v>
      </c>
      <c r="D382" s="48"/>
    </row>
    <row r="383" s="79" customFormat="1" ht="20" customHeight="1" spans="1:4">
      <c r="A383" s="337">
        <v>2130119</v>
      </c>
      <c r="B383" s="337" t="s">
        <v>496</v>
      </c>
      <c r="C383" s="48">
        <v>94</v>
      </c>
      <c r="D383" s="48"/>
    </row>
    <row r="384" s="79" customFormat="1" ht="20" customHeight="1" spans="1:4">
      <c r="A384" s="337">
        <v>2130122</v>
      </c>
      <c r="B384" s="337" t="s">
        <v>497</v>
      </c>
      <c r="C384" s="48">
        <v>32</v>
      </c>
      <c r="D384" s="48"/>
    </row>
    <row r="385" s="79" customFormat="1" ht="20" customHeight="1" spans="1:4">
      <c r="A385" s="337">
        <v>2130125</v>
      </c>
      <c r="B385" s="337" t="s">
        <v>498</v>
      </c>
      <c r="C385" s="48">
        <v>406</v>
      </c>
      <c r="D385" s="48"/>
    </row>
    <row r="386" s="79" customFormat="1" ht="20" customHeight="1" spans="1:4">
      <c r="A386" s="337">
        <v>2130148</v>
      </c>
      <c r="B386" s="337" t="s">
        <v>499</v>
      </c>
      <c r="C386" s="48">
        <v>60</v>
      </c>
      <c r="D386" s="48"/>
    </row>
    <row r="387" s="79" customFormat="1" ht="20" customHeight="1" spans="1:4">
      <c r="A387" s="337">
        <v>2130199</v>
      </c>
      <c r="B387" s="337" t="s">
        <v>500</v>
      </c>
      <c r="C387" s="48">
        <v>1909</v>
      </c>
      <c r="D387" s="48"/>
    </row>
    <row r="388" s="79" customFormat="1" ht="20" customHeight="1" spans="1:4">
      <c r="A388" s="337">
        <v>21302</v>
      </c>
      <c r="B388" s="337" t="s">
        <v>501</v>
      </c>
      <c r="C388" s="48">
        <f>SUM(XFD389:XFD397)</f>
        <v>0</v>
      </c>
      <c r="D388" s="48"/>
    </row>
    <row r="389" s="79" customFormat="1" ht="20" customHeight="1" spans="1:4">
      <c r="A389" s="337">
        <v>2130201</v>
      </c>
      <c r="B389" s="337" t="s">
        <v>190</v>
      </c>
      <c r="C389" s="48">
        <v>24</v>
      </c>
      <c r="D389" s="48"/>
    </row>
    <row r="390" s="79" customFormat="1" ht="20" customHeight="1" spans="1:4">
      <c r="A390" s="337">
        <v>2130204</v>
      </c>
      <c r="B390" s="337" t="s">
        <v>502</v>
      </c>
      <c r="C390" s="48">
        <v>515</v>
      </c>
      <c r="D390" s="48"/>
    </row>
    <row r="391" s="79" customFormat="1" ht="20" customHeight="1" spans="1:4">
      <c r="A391" s="337">
        <v>2130205</v>
      </c>
      <c r="B391" s="337" t="s">
        <v>503</v>
      </c>
      <c r="C391" s="48">
        <v>967</v>
      </c>
      <c r="D391" s="48"/>
    </row>
    <row r="392" s="79" customFormat="1" ht="20" customHeight="1" spans="1:4">
      <c r="A392" s="337">
        <v>2130206</v>
      </c>
      <c r="B392" s="337" t="s">
        <v>504</v>
      </c>
      <c r="C392" s="48">
        <v>53</v>
      </c>
      <c r="D392" s="48"/>
    </row>
    <row r="393" s="79" customFormat="1" ht="20" customHeight="1" spans="1:4">
      <c r="A393" s="337">
        <v>2130207</v>
      </c>
      <c r="B393" s="337" t="s">
        <v>505</v>
      </c>
      <c r="C393" s="48">
        <v>6</v>
      </c>
      <c r="D393" s="48"/>
    </row>
    <row r="394" s="79" customFormat="1" ht="20" customHeight="1" spans="1:4">
      <c r="A394" s="337">
        <v>2130209</v>
      </c>
      <c r="B394" s="337" t="s">
        <v>506</v>
      </c>
      <c r="C394" s="48">
        <v>192</v>
      </c>
      <c r="D394" s="48"/>
    </row>
    <row r="395" s="79" customFormat="1" ht="20" customHeight="1" spans="1:4">
      <c r="A395" s="337">
        <v>2130211</v>
      </c>
      <c r="B395" s="337" t="s">
        <v>507</v>
      </c>
      <c r="C395" s="48">
        <v>28</v>
      </c>
      <c r="D395" s="48"/>
    </row>
    <row r="396" s="79" customFormat="1" ht="20" customHeight="1" spans="1:4">
      <c r="A396" s="337">
        <v>2130234</v>
      </c>
      <c r="B396" s="337" t="s">
        <v>508</v>
      </c>
      <c r="C396" s="48">
        <v>209</v>
      </c>
      <c r="D396" s="48"/>
    </row>
    <row r="397" s="79" customFormat="1" ht="20" customHeight="1" spans="1:4">
      <c r="A397" s="337">
        <v>2130299</v>
      </c>
      <c r="B397" s="337" t="s">
        <v>509</v>
      </c>
      <c r="C397" s="48">
        <v>38</v>
      </c>
      <c r="D397" s="48"/>
    </row>
    <row r="398" s="79" customFormat="1" ht="20" customHeight="1" spans="1:4">
      <c r="A398" s="337">
        <v>21303</v>
      </c>
      <c r="B398" s="337" t="s">
        <v>510</v>
      </c>
      <c r="C398" s="48">
        <f>SUM(XFD399:XFD413)</f>
        <v>0</v>
      </c>
      <c r="D398" s="48"/>
    </row>
    <row r="399" s="79" customFormat="1" ht="20" customHeight="1" spans="1:4">
      <c r="A399" s="337">
        <v>2130301</v>
      </c>
      <c r="B399" s="337" t="s">
        <v>190</v>
      </c>
      <c r="C399" s="48">
        <v>442</v>
      </c>
      <c r="D399" s="48"/>
    </row>
    <row r="400" s="79" customFormat="1" ht="20" customHeight="1" spans="1:4">
      <c r="A400" s="337">
        <v>2130304</v>
      </c>
      <c r="B400" s="337" t="s">
        <v>511</v>
      </c>
      <c r="C400" s="48">
        <v>482</v>
      </c>
      <c r="D400" s="48"/>
    </row>
    <row r="401" s="79" customFormat="1" ht="20" customHeight="1" spans="1:4">
      <c r="A401" s="337">
        <v>2130305</v>
      </c>
      <c r="B401" s="337" t="s">
        <v>512</v>
      </c>
      <c r="C401" s="48">
        <v>3059</v>
      </c>
      <c r="D401" s="48"/>
    </row>
    <row r="402" s="79" customFormat="1" ht="20" customHeight="1" spans="1:4">
      <c r="A402" s="337">
        <v>2130306</v>
      </c>
      <c r="B402" s="337" t="s">
        <v>513</v>
      </c>
      <c r="C402" s="48">
        <v>946</v>
      </c>
      <c r="D402" s="48"/>
    </row>
    <row r="403" s="79" customFormat="1" ht="20" customHeight="1" spans="1:4">
      <c r="A403" s="337">
        <v>2130309</v>
      </c>
      <c r="B403" s="337" t="s">
        <v>514</v>
      </c>
      <c r="C403" s="48">
        <v>83</v>
      </c>
      <c r="D403" s="48"/>
    </row>
    <row r="404" s="79" customFormat="1" ht="20" customHeight="1" spans="1:4">
      <c r="A404" s="337">
        <v>2130310</v>
      </c>
      <c r="B404" s="337" t="s">
        <v>515</v>
      </c>
      <c r="C404" s="48">
        <v>6</v>
      </c>
      <c r="D404" s="48"/>
    </row>
    <row r="405" s="79" customFormat="1" ht="20" customHeight="1" spans="1:4">
      <c r="A405" s="337">
        <v>2130311</v>
      </c>
      <c r="B405" s="337" t="s">
        <v>516</v>
      </c>
      <c r="C405" s="48">
        <v>135</v>
      </c>
      <c r="D405" s="48"/>
    </row>
    <row r="406" s="79" customFormat="1" ht="20" customHeight="1" spans="1:4">
      <c r="A406" s="337">
        <v>2130313</v>
      </c>
      <c r="B406" s="337" t="s">
        <v>517</v>
      </c>
      <c r="C406" s="48">
        <v>55</v>
      </c>
      <c r="D406" s="48"/>
    </row>
    <row r="407" s="79" customFormat="1" ht="20" customHeight="1" spans="1:4">
      <c r="A407" s="337">
        <v>2130314</v>
      </c>
      <c r="B407" s="337" t="s">
        <v>518</v>
      </c>
      <c r="C407" s="48">
        <v>353</v>
      </c>
      <c r="D407" s="48"/>
    </row>
    <row r="408" s="79" customFormat="1" ht="20" customHeight="1" spans="1:4">
      <c r="A408" s="337">
        <v>2130316</v>
      </c>
      <c r="B408" s="337" t="s">
        <v>519</v>
      </c>
      <c r="C408" s="48">
        <v>41</v>
      </c>
      <c r="D408" s="48"/>
    </row>
    <row r="409" s="79" customFormat="1" ht="20" customHeight="1" spans="1:4">
      <c r="A409" s="337">
        <v>2130317</v>
      </c>
      <c r="B409" s="337" t="s">
        <v>520</v>
      </c>
      <c r="C409" s="48">
        <v>101</v>
      </c>
      <c r="D409" s="48"/>
    </row>
    <row r="410" s="79" customFormat="1" ht="20" customHeight="1" spans="1:4">
      <c r="A410" s="337">
        <v>2130321</v>
      </c>
      <c r="B410" s="337" t="s">
        <v>521</v>
      </c>
      <c r="C410" s="48">
        <v>40</v>
      </c>
      <c r="D410" s="48"/>
    </row>
    <row r="411" s="79" customFormat="1" ht="20" customHeight="1" spans="1:4">
      <c r="A411" s="337">
        <v>2130333</v>
      </c>
      <c r="B411" s="337" t="s">
        <v>522</v>
      </c>
      <c r="C411" s="48">
        <v>48</v>
      </c>
      <c r="D411" s="48"/>
    </row>
    <row r="412" s="79" customFormat="1" ht="20" customHeight="1" spans="1:4">
      <c r="A412" s="337">
        <v>2130334</v>
      </c>
      <c r="B412" s="337" t="s">
        <v>523</v>
      </c>
      <c r="C412" s="48">
        <v>42</v>
      </c>
      <c r="D412" s="48"/>
    </row>
    <row r="413" s="79" customFormat="1" ht="20" customHeight="1" spans="1:4">
      <c r="A413" s="337">
        <v>2130399</v>
      </c>
      <c r="B413" s="337" t="s">
        <v>524</v>
      </c>
      <c r="C413" s="48">
        <v>124</v>
      </c>
      <c r="D413" s="48"/>
    </row>
    <row r="414" s="79" customFormat="1" ht="20" customHeight="1" spans="1:4">
      <c r="A414" s="337">
        <v>21305</v>
      </c>
      <c r="B414" s="337" t="s">
        <v>525</v>
      </c>
      <c r="C414" s="48">
        <f>SUM(XFD415:XFD419)</f>
        <v>0</v>
      </c>
      <c r="D414" s="48"/>
    </row>
    <row r="415" s="79" customFormat="1" ht="20" customHeight="1" spans="1:4">
      <c r="A415" s="337">
        <v>2130501</v>
      </c>
      <c r="B415" s="337" t="s">
        <v>190</v>
      </c>
      <c r="C415" s="48">
        <v>252</v>
      </c>
      <c r="D415" s="48"/>
    </row>
    <row r="416" s="79" customFormat="1" ht="20" customHeight="1" spans="1:4">
      <c r="A416" s="337">
        <v>2130502</v>
      </c>
      <c r="B416" s="337" t="s">
        <v>191</v>
      </c>
      <c r="C416" s="48">
        <v>77</v>
      </c>
      <c r="D416" s="48"/>
    </row>
    <row r="417" s="79" customFormat="1" ht="20" customHeight="1" spans="1:4">
      <c r="A417" s="337">
        <v>2130504</v>
      </c>
      <c r="B417" s="337" t="s">
        <v>526</v>
      </c>
      <c r="C417" s="48">
        <v>170</v>
      </c>
      <c r="D417" s="48"/>
    </row>
    <row r="418" s="79" customFormat="1" ht="20" customHeight="1" spans="1:4">
      <c r="A418" s="337">
        <v>2130505</v>
      </c>
      <c r="B418" s="337" t="s">
        <v>527</v>
      </c>
      <c r="C418" s="48">
        <v>10</v>
      </c>
      <c r="D418" s="48"/>
    </row>
    <row r="419" s="79" customFormat="1" ht="20" customHeight="1" spans="1:4">
      <c r="A419" s="337">
        <v>2130599</v>
      </c>
      <c r="B419" s="337" t="s">
        <v>528</v>
      </c>
      <c r="C419" s="48">
        <v>280</v>
      </c>
      <c r="D419" s="48"/>
    </row>
    <row r="420" s="79" customFormat="1" ht="20" customHeight="1" spans="1:4">
      <c r="A420" s="337">
        <v>21307</v>
      </c>
      <c r="B420" s="337" t="s">
        <v>529</v>
      </c>
      <c r="C420" s="48">
        <f>SUM(XFD421)</f>
        <v>0</v>
      </c>
      <c r="D420" s="48"/>
    </row>
    <row r="421" s="79" customFormat="1" ht="20" customHeight="1" spans="1:4">
      <c r="A421" s="337">
        <v>2130799</v>
      </c>
      <c r="B421" s="337" t="s">
        <v>530</v>
      </c>
      <c r="C421" s="48">
        <v>5</v>
      </c>
      <c r="D421" s="48"/>
    </row>
    <row r="422" s="79" customFormat="1" ht="20" customHeight="1" spans="1:4">
      <c r="A422" s="337">
        <v>21308</v>
      </c>
      <c r="B422" s="337" t="s">
        <v>531</v>
      </c>
      <c r="C422" s="48">
        <f>SUM(XFD423:XFD424)</f>
        <v>0</v>
      </c>
      <c r="D422" s="48"/>
    </row>
    <row r="423" s="79" customFormat="1" ht="20" customHeight="1" spans="1:4">
      <c r="A423" s="337">
        <v>2130804</v>
      </c>
      <c r="B423" s="337" t="s">
        <v>532</v>
      </c>
      <c r="C423" s="48">
        <v>173</v>
      </c>
      <c r="D423" s="48"/>
    </row>
    <row r="424" s="79" customFormat="1" ht="20" customHeight="1" spans="1:4">
      <c r="A424" s="337">
        <v>2130899</v>
      </c>
      <c r="B424" s="337" t="s">
        <v>533</v>
      </c>
      <c r="C424" s="48">
        <v>195</v>
      </c>
      <c r="D424" s="48"/>
    </row>
    <row r="425" s="79" customFormat="1" ht="20" customHeight="1" spans="1:4">
      <c r="A425" s="337">
        <v>21399</v>
      </c>
      <c r="B425" s="337" t="s">
        <v>534</v>
      </c>
      <c r="C425" s="48">
        <f>SUM(XFD426)</f>
        <v>0</v>
      </c>
      <c r="D425" s="48"/>
    </row>
    <row r="426" s="79" customFormat="1" ht="20" customHeight="1" spans="1:4">
      <c r="A426" s="337">
        <v>2139999</v>
      </c>
      <c r="B426" s="337" t="s">
        <v>535</v>
      </c>
      <c r="C426" s="48">
        <v>528</v>
      </c>
      <c r="D426" s="48"/>
    </row>
    <row r="427" s="79" customFormat="1" ht="20" customHeight="1" spans="1:4">
      <c r="A427" s="337">
        <v>214</v>
      </c>
      <c r="B427" s="337" t="s">
        <v>536</v>
      </c>
      <c r="C427" s="48">
        <f>XFD428+XFD437+0+XFD439+0+XFD442</f>
        <v>0</v>
      </c>
      <c r="D427" s="48"/>
    </row>
    <row r="428" s="79" customFormat="1" ht="20" customHeight="1" spans="1:4">
      <c r="A428" s="337">
        <v>21401</v>
      </c>
      <c r="B428" s="337" t="s">
        <v>537</v>
      </c>
      <c r="C428" s="48">
        <f>SUM(XFD429:XFD436)</f>
        <v>0</v>
      </c>
      <c r="D428" s="48"/>
    </row>
    <row r="429" s="79" customFormat="1" ht="20" customHeight="1" spans="1:4">
      <c r="A429" s="337">
        <v>2140101</v>
      </c>
      <c r="B429" s="337" t="s">
        <v>190</v>
      </c>
      <c r="C429" s="48">
        <v>1413</v>
      </c>
      <c r="D429" s="48"/>
    </row>
    <row r="430" s="79" customFormat="1" ht="20" customHeight="1" spans="1:4">
      <c r="A430" s="337">
        <v>2140102</v>
      </c>
      <c r="B430" s="337" t="s">
        <v>191</v>
      </c>
      <c r="C430" s="48">
        <v>74</v>
      </c>
      <c r="D430" s="48"/>
    </row>
    <row r="431" s="79" customFormat="1" ht="20" customHeight="1" spans="1:4">
      <c r="A431" s="337">
        <v>2140104</v>
      </c>
      <c r="B431" s="337" t="s">
        <v>538</v>
      </c>
      <c r="C431" s="48">
        <v>5537</v>
      </c>
      <c r="D431" s="48"/>
    </row>
    <row r="432" s="79" customFormat="1" ht="20" customHeight="1" spans="1:4">
      <c r="A432" s="337">
        <v>2140110</v>
      </c>
      <c r="B432" s="337" t="s">
        <v>539</v>
      </c>
      <c r="C432" s="48">
        <v>1119</v>
      </c>
      <c r="D432" s="48"/>
    </row>
    <row r="433" s="79" customFormat="1" ht="20" customHeight="1" spans="1:4">
      <c r="A433" s="337">
        <v>2140112</v>
      </c>
      <c r="B433" s="337" t="s">
        <v>540</v>
      </c>
      <c r="C433" s="48">
        <v>1816</v>
      </c>
      <c r="D433" s="48"/>
    </row>
    <row r="434" s="79" customFormat="1" ht="20" customHeight="1" spans="1:4">
      <c r="A434" s="337">
        <v>2140123</v>
      </c>
      <c r="B434" s="337" t="s">
        <v>541</v>
      </c>
      <c r="C434" s="48">
        <v>53</v>
      </c>
      <c r="D434" s="48"/>
    </row>
    <row r="435" s="79" customFormat="1" ht="20" customHeight="1" spans="1:4">
      <c r="A435" s="337">
        <v>2140136</v>
      </c>
      <c r="B435" s="337" t="s">
        <v>542</v>
      </c>
      <c r="C435" s="48">
        <v>80</v>
      </c>
      <c r="D435" s="48"/>
    </row>
    <row r="436" s="79" customFormat="1" ht="20" customHeight="1" spans="1:4">
      <c r="A436" s="337">
        <v>2140199</v>
      </c>
      <c r="B436" s="337" t="s">
        <v>543</v>
      </c>
      <c r="C436" s="48">
        <v>884</v>
      </c>
      <c r="D436" s="48"/>
    </row>
    <row r="437" s="79" customFormat="1" ht="20" customHeight="1" spans="1:4">
      <c r="A437" s="337">
        <v>21402</v>
      </c>
      <c r="B437" s="337" t="s">
        <v>544</v>
      </c>
      <c r="C437" s="48">
        <f>SUM(XFD438)</f>
        <v>0</v>
      </c>
      <c r="D437" s="48"/>
    </row>
    <row r="438" s="79" customFormat="1" ht="20" customHeight="1" spans="1:4">
      <c r="A438" s="337">
        <v>2140299</v>
      </c>
      <c r="B438" s="337" t="s">
        <v>545</v>
      </c>
      <c r="C438" s="48">
        <v>60</v>
      </c>
      <c r="D438" s="48"/>
    </row>
    <row r="439" s="79" customFormat="1" ht="20" customHeight="1" spans="1:4">
      <c r="A439" s="337">
        <v>21405</v>
      </c>
      <c r="B439" s="337" t="s">
        <v>546</v>
      </c>
      <c r="C439" s="48">
        <f>SUM(XFD440:XFD441)</f>
        <v>0</v>
      </c>
      <c r="D439" s="48"/>
    </row>
    <row r="440" s="79" customFormat="1" ht="20" customHeight="1" spans="1:4">
      <c r="A440" s="337">
        <v>2140501</v>
      </c>
      <c r="B440" s="337" t="s">
        <v>190</v>
      </c>
      <c r="C440" s="48">
        <v>50</v>
      </c>
      <c r="D440" s="48"/>
    </row>
    <row r="441" s="79" customFormat="1" ht="20" customHeight="1" spans="1:4">
      <c r="A441" s="337">
        <v>2140504</v>
      </c>
      <c r="B441" s="337" t="s">
        <v>547</v>
      </c>
      <c r="C441" s="48">
        <v>7</v>
      </c>
      <c r="D441" s="48"/>
    </row>
    <row r="442" s="79" customFormat="1" ht="20" customHeight="1" spans="1:4">
      <c r="A442" s="337">
        <v>21499</v>
      </c>
      <c r="B442" s="337" t="s">
        <v>548</v>
      </c>
      <c r="C442" s="48">
        <f>SUM(XFD443:XFD444)</f>
        <v>0</v>
      </c>
      <c r="D442" s="48"/>
    </row>
    <row r="443" s="79" customFormat="1" ht="20" customHeight="1" spans="1:4">
      <c r="A443" s="337">
        <v>2149901</v>
      </c>
      <c r="B443" s="337" t="s">
        <v>549</v>
      </c>
      <c r="C443" s="48">
        <v>847</v>
      </c>
      <c r="D443" s="48"/>
    </row>
    <row r="444" s="79" customFormat="1" ht="20" customHeight="1" spans="1:4">
      <c r="A444" s="337">
        <v>2149999</v>
      </c>
      <c r="B444" s="337" t="s">
        <v>550</v>
      </c>
      <c r="C444" s="48">
        <v>5048</v>
      </c>
      <c r="D444" s="48"/>
    </row>
    <row r="445" s="79" customFormat="1" ht="20" customHeight="1" spans="1:4">
      <c r="A445" s="337">
        <v>215</v>
      </c>
      <c r="B445" s="337" t="s">
        <v>551</v>
      </c>
      <c r="C445" s="48">
        <f>0+XFD446+0+XFD448+XFD452+XFD455+0</f>
        <v>0</v>
      </c>
      <c r="D445" s="48"/>
    </row>
    <row r="446" s="79" customFormat="1" ht="20" customHeight="1" spans="1:4">
      <c r="A446" s="337">
        <v>21502</v>
      </c>
      <c r="B446" s="337" t="s">
        <v>552</v>
      </c>
      <c r="C446" s="48">
        <f>SUM(XFD447)</f>
        <v>0</v>
      </c>
      <c r="D446" s="48"/>
    </row>
    <row r="447" s="79" customFormat="1" ht="20" customHeight="1" spans="1:4">
      <c r="A447" s="337">
        <v>2150299</v>
      </c>
      <c r="B447" s="337" t="s">
        <v>553</v>
      </c>
      <c r="C447" s="48">
        <v>3608</v>
      </c>
      <c r="D447" s="48"/>
    </row>
    <row r="448" s="79" customFormat="1" ht="20" customHeight="1" spans="1:4">
      <c r="A448" s="337">
        <v>21505</v>
      </c>
      <c r="B448" s="337" t="s">
        <v>554</v>
      </c>
      <c r="C448" s="48">
        <f>SUM(XFD449:XFD451)</f>
        <v>0</v>
      </c>
      <c r="D448" s="48"/>
    </row>
    <row r="449" s="79" customFormat="1" ht="20" customHeight="1" spans="1:4">
      <c r="A449" s="337">
        <v>2150501</v>
      </c>
      <c r="B449" s="337" t="s">
        <v>190</v>
      </c>
      <c r="C449" s="48">
        <v>479</v>
      </c>
      <c r="D449" s="48"/>
    </row>
    <row r="450" s="79" customFormat="1" ht="20" customHeight="1" spans="1:4">
      <c r="A450" s="337">
        <v>2150502</v>
      </c>
      <c r="B450" s="337" t="s">
        <v>191</v>
      </c>
      <c r="C450" s="48">
        <v>54</v>
      </c>
      <c r="D450" s="48"/>
    </row>
    <row r="451" s="79" customFormat="1" ht="20" customHeight="1" spans="1:4">
      <c r="A451" s="337">
        <v>2150599</v>
      </c>
      <c r="B451" s="337" t="s">
        <v>555</v>
      </c>
      <c r="C451" s="48">
        <v>20</v>
      </c>
      <c r="D451" s="48"/>
    </row>
    <row r="452" s="79" customFormat="1" ht="20" customHeight="1" spans="1:4">
      <c r="A452" s="337">
        <v>21507</v>
      </c>
      <c r="B452" s="337" t="s">
        <v>556</v>
      </c>
      <c r="C452" s="48">
        <f>SUM(XFD453:XFD454)</f>
        <v>0</v>
      </c>
      <c r="D452" s="48"/>
    </row>
    <row r="453" s="79" customFormat="1" ht="20" customHeight="1" spans="1:4">
      <c r="A453" s="337">
        <v>2150701</v>
      </c>
      <c r="B453" s="337" t="s">
        <v>190</v>
      </c>
      <c r="C453" s="48">
        <v>271</v>
      </c>
      <c r="D453" s="48"/>
    </row>
    <row r="454" s="79" customFormat="1" ht="20" customHeight="1" spans="1:4">
      <c r="A454" s="337">
        <v>2150702</v>
      </c>
      <c r="B454" s="337" t="s">
        <v>191</v>
      </c>
      <c r="C454" s="48">
        <v>9</v>
      </c>
      <c r="D454" s="48"/>
    </row>
    <row r="455" s="79" customFormat="1" ht="20" customHeight="1" spans="1:4">
      <c r="A455" s="337">
        <v>21508</v>
      </c>
      <c r="B455" s="337" t="s">
        <v>557</v>
      </c>
      <c r="C455" s="48">
        <f>SUM(XFD456)</f>
        <v>0</v>
      </c>
      <c r="D455" s="48"/>
    </row>
    <row r="456" s="79" customFormat="1" ht="20" customHeight="1" spans="1:4">
      <c r="A456" s="337">
        <v>2150805</v>
      </c>
      <c r="B456" s="337" t="s">
        <v>558</v>
      </c>
      <c r="C456" s="48">
        <v>4888</v>
      </c>
      <c r="D456" s="48"/>
    </row>
    <row r="457" s="79" customFormat="1" ht="20" customHeight="1" spans="1:4">
      <c r="A457" s="337">
        <v>216</v>
      </c>
      <c r="B457" s="337" t="s">
        <v>559</v>
      </c>
      <c r="C457" s="48">
        <f>XFD458+XFD462+XFD464</f>
        <v>0</v>
      </c>
      <c r="D457" s="48"/>
    </row>
    <row r="458" s="79" customFormat="1" ht="20" customHeight="1" spans="1:4">
      <c r="A458" s="337">
        <v>21602</v>
      </c>
      <c r="B458" s="337" t="s">
        <v>560</v>
      </c>
      <c r="C458" s="48">
        <f>SUM(XFD459:XFD461)</f>
        <v>0</v>
      </c>
      <c r="D458" s="48"/>
    </row>
    <row r="459" s="79" customFormat="1" ht="20" customHeight="1" spans="1:4">
      <c r="A459" s="337">
        <v>2160201</v>
      </c>
      <c r="B459" s="337" t="s">
        <v>190</v>
      </c>
      <c r="C459" s="48">
        <v>638</v>
      </c>
      <c r="D459" s="48"/>
    </row>
    <row r="460" s="79" customFormat="1" ht="20" customHeight="1" spans="1:4">
      <c r="A460" s="337">
        <v>2160250</v>
      </c>
      <c r="B460" s="337" t="s">
        <v>205</v>
      </c>
      <c r="C460" s="48">
        <v>44</v>
      </c>
      <c r="D460" s="48"/>
    </row>
    <row r="461" s="79" customFormat="1" ht="20" customHeight="1" spans="1:4">
      <c r="A461" s="337">
        <v>2160299</v>
      </c>
      <c r="B461" s="337" t="s">
        <v>561</v>
      </c>
      <c r="C461" s="48">
        <v>3336</v>
      </c>
      <c r="D461" s="48"/>
    </row>
    <row r="462" s="79" customFormat="1" ht="20" customHeight="1" spans="1:4">
      <c r="A462" s="337">
        <v>21606</v>
      </c>
      <c r="B462" s="337" t="s">
        <v>562</v>
      </c>
      <c r="C462" s="48">
        <f t="shared" ref="C462:C467" si="2">SUM(XFD463)</f>
        <v>0</v>
      </c>
      <c r="D462" s="48"/>
    </row>
    <row r="463" s="79" customFormat="1" ht="20" customHeight="1" spans="1:4">
      <c r="A463" s="337">
        <v>2160699</v>
      </c>
      <c r="B463" s="337" t="s">
        <v>563</v>
      </c>
      <c r="C463" s="48">
        <v>1994</v>
      </c>
      <c r="D463" s="48"/>
    </row>
    <row r="464" s="79" customFormat="1" ht="20" customHeight="1" spans="1:4">
      <c r="A464" s="337">
        <v>21699</v>
      </c>
      <c r="B464" s="337" t="s">
        <v>564</v>
      </c>
      <c r="C464" s="48">
        <f t="shared" si="2"/>
        <v>0</v>
      </c>
      <c r="D464" s="48"/>
    </row>
    <row r="465" s="79" customFormat="1" ht="20" customHeight="1" spans="1:4">
      <c r="A465" s="337">
        <v>2169999</v>
      </c>
      <c r="B465" s="337" t="s">
        <v>565</v>
      </c>
      <c r="C465" s="48">
        <v>1616</v>
      </c>
      <c r="D465" s="48"/>
    </row>
    <row r="466" s="79" customFormat="1" ht="20" customHeight="1" spans="1:4">
      <c r="A466" s="337">
        <v>217</v>
      </c>
      <c r="B466" s="337" t="s">
        <v>566</v>
      </c>
      <c r="C466" s="48">
        <f>0+0+XFD467+0+0</f>
        <v>0</v>
      </c>
      <c r="D466" s="48"/>
    </row>
    <row r="467" s="79" customFormat="1" ht="20" customHeight="1" spans="1:4">
      <c r="A467" s="337">
        <v>21703</v>
      </c>
      <c r="B467" s="337" t="s">
        <v>567</v>
      </c>
      <c r="C467" s="48">
        <f t="shared" si="2"/>
        <v>0</v>
      </c>
      <c r="D467" s="48"/>
    </row>
    <row r="468" s="79" customFormat="1" ht="20" customHeight="1" spans="1:4">
      <c r="A468" s="337">
        <v>2170399</v>
      </c>
      <c r="B468" s="337" t="s">
        <v>568</v>
      </c>
      <c r="C468" s="48">
        <v>360</v>
      </c>
      <c r="D468" s="48"/>
    </row>
    <row r="469" s="79" customFormat="1" ht="20" customHeight="1" spans="1:4">
      <c r="A469" s="337">
        <v>219</v>
      </c>
      <c r="B469" s="337" t="s">
        <v>569</v>
      </c>
      <c r="C469" s="48">
        <f>SUM(XFD470:XFD471)</f>
        <v>0</v>
      </c>
      <c r="D469" s="48"/>
    </row>
    <row r="470" s="79" customFormat="1" ht="20" customHeight="1" spans="1:4">
      <c r="A470" s="337">
        <v>21901</v>
      </c>
      <c r="B470" s="337" t="s">
        <v>570</v>
      </c>
      <c r="C470" s="48">
        <v>130</v>
      </c>
      <c r="D470" s="48"/>
    </row>
    <row r="471" s="79" customFormat="1" ht="20" customHeight="1" spans="1:4">
      <c r="A471" s="337">
        <v>21999</v>
      </c>
      <c r="B471" s="337" t="s">
        <v>571</v>
      </c>
      <c r="C471" s="48">
        <v>60</v>
      </c>
      <c r="D471" s="48"/>
    </row>
    <row r="472" s="79" customFormat="1" ht="20" customHeight="1" spans="1:4">
      <c r="A472" s="337">
        <v>220</v>
      </c>
      <c r="B472" s="337" t="s">
        <v>572</v>
      </c>
      <c r="C472" s="48">
        <f>XFD473+XFD478+0</f>
        <v>0</v>
      </c>
      <c r="D472" s="48"/>
    </row>
    <row r="473" s="79" customFormat="1" ht="20" customHeight="1" spans="1:4">
      <c r="A473" s="337">
        <v>22001</v>
      </c>
      <c r="B473" s="337" t="s">
        <v>573</v>
      </c>
      <c r="C473" s="48">
        <f>SUM(XFD474:XFD477)</f>
        <v>0</v>
      </c>
      <c r="D473" s="48"/>
    </row>
    <row r="474" s="79" customFormat="1" ht="20" customHeight="1" spans="1:4">
      <c r="A474" s="337">
        <v>2200101</v>
      </c>
      <c r="B474" s="337" t="s">
        <v>190</v>
      </c>
      <c r="C474" s="48">
        <v>667</v>
      </c>
      <c r="D474" s="48"/>
    </row>
    <row r="475" s="79" customFormat="1" ht="20" customHeight="1" spans="1:4">
      <c r="A475" s="337">
        <v>2200129</v>
      </c>
      <c r="B475" s="337" t="s">
        <v>574</v>
      </c>
      <c r="C475" s="48">
        <v>16</v>
      </c>
      <c r="D475" s="48"/>
    </row>
    <row r="476" s="79" customFormat="1" ht="20" customHeight="1" spans="1:4">
      <c r="A476" s="337">
        <v>2200150</v>
      </c>
      <c r="B476" s="337" t="s">
        <v>205</v>
      </c>
      <c r="C476" s="48">
        <v>1546</v>
      </c>
      <c r="D476" s="48"/>
    </row>
    <row r="477" s="79" customFormat="1" ht="20" customHeight="1" spans="1:4">
      <c r="A477" s="337">
        <v>2200199</v>
      </c>
      <c r="B477" s="337" t="s">
        <v>575</v>
      </c>
      <c r="C477" s="48">
        <v>3331</v>
      </c>
      <c r="D477" s="48"/>
    </row>
    <row r="478" s="79" customFormat="1" ht="20" customHeight="1" spans="1:4">
      <c r="A478" s="337">
        <v>22005</v>
      </c>
      <c r="B478" s="337" t="s">
        <v>576</v>
      </c>
      <c r="C478" s="48">
        <f>SUM(XFD479:XFD483)</f>
        <v>0</v>
      </c>
      <c r="D478" s="48"/>
    </row>
    <row r="479" s="79" customFormat="1" ht="20" customHeight="1" spans="1:4">
      <c r="A479" s="337">
        <v>2200501</v>
      </c>
      <c r="B479" s="337" t="s">
        <v>190</v>
      </c>
      <c r="C479" s="48">
        <v>119</v>
      </c>
      <c r="D479" s="48"/>
    </row>
    <row r="480" s="79" customFormat="1" ht="20" customHeight="1" spans="1:4">
      <c r="A480" s="337">
        <v>2200509</v>
      </c>
      <c r="B480" s="337" t="s">
        <v>577</v>
      </c>
      <c r="C480" s="48">
        <v>56</v>
      </c>
      <c r="D480" s="48"/>
    </row>
    <row r="481" s="79" customFormat="1" ht="20" customHeight="1" spans="1:4">
      <c r="A481" s="337">
        <v>2200510</v>
      </c>
      <c r="B481" s="337" t="s">
        <v>578</v>
      </c>
      <c r="C481" s="48">
        <v>80</v>
      </c>
      <c r="D481" s="48"/>
    </row>
    <row r="482" s="79" customFormat="1" ht="20" customHeight="1" spans="1:4">
      <c r="A482" s="337">
        <v>2200511</v>
      </c>
      <c r="B482" s="337" t="s">
        <v>579</v>
      </c>
      <c r="C482" s="48">
        <v>290</v>
      </c>
      <c r="D482" s="48"/>
    </row>
    <row r="483" s="79" customFormat="1" ht="20" customHeight="1" spans="1:4">
      <c r="A483" s="337">
        <v>2200599</v>
      </c>
      <c r="B483" s="337" t="s">
        <v>580</v>
      </c>
      <c r="C483" s="48">
        <v>371</v>
      </c>
      <c r="D483" s="48"/>
    </row>
    <row r="484" s="79" customFormat="1" ht="20" customHeight="1" spans="1:4">
      <c r="A484" s="337">
        <v>221</v>
      </c>
      <c r="B484" s="337" t="s">
        <v>581</v>
      </c>
      <c r="C484" s="48">
        <f>SUM(XFD485,XFD489,XFD492)</f>
        <v>0</v>
      </c>
      <c r="D484" s="48"/>
    </row>
    <row r="485" s="79" customFormat="1" ht="20" customHeight="1" spans="1:4">
      <c r="A485" s="337">
        <v>22101</v>
      </c>
      <c r="B485" s="337" t="s">
        <v>582</v>
      </c>
      <c r="C485" s="48">
        <f>SUM(XFD486:XFD488)</f>
        <v>0</v>
      </c>
      <c r="D485" s="48"/>
    </row>
    <row r="486" s="79" customFormat="1" ht="20" customHeight="1" spans="1:4">
      <c r="A486" s="337">
        <v>2210106</v>
      </c>
      <c r="B486" s="337" t="s">
        <v>583</v>
      </c>
      <c r="C486" s="48">
        <v>2882</v>
      </c>
      <c r="D486" s="48"/>
    </row>
    <row r="487" s="79" customFormat="1" ht="20" customHeight="1" spans="1:4">
      <c r="A487" s="337">
        <v>2210107</v>
      </c>
      <c r="B487" s="337" t="s">
        <v>584</v>
      </c>
      <c r="C487" s="48">
        <v>252</v>
      </c>
      <c r="D487" s="48"/>
    </row>
    <row r="488" s="79" customFormat="1" ht="20" customHeight="1" spans="1:4">
      <c r="A488" s="337">
        <v>2210108</v>
      </c>
      <c r="B488" s="337" t="s">
        <v>585</v>
      </c>
      <c r="C488" s="48">
        <v>80</v>
      </c>
      <c r="D488" s="48"/>
    </row>
    <row r="489" s="79" customFormat="1" ht="20" customHeight="1" spans="1:4">
      <c r="A489" s="337">
        <v>22102</v>
      </c>
      <c r="B489" s="337" t="s">
        <v>586</v>
      </c>
      <c r="C489" s="48">
        <f>SUM(XFD490:XFD491)</f>
        <v>0</v>
      </c>
      <c r="D489" s="48"/>
    </row>
    <row r="490" s="79" customFormat="1" ht="20" customHeight="1" spans="1:4">
      <c r="A490" s="337">
        <v>2210201</v>
      </c>
      <c r="B490" s="337" t="s">
        <v>587</v>
      </c>
      <c r="C490" s="48">
        <v>6264</v>
      </c>
      <c r="D490" s="48"/>
    </row>
    <row r="491" s="79" customFormat="1" ht="20" customHeight="1" spans="1:4">
      <c r="A491" s="337">
        <v>2210202</v>
      </c>
      <c r="B491" s="337" t="s">
        <v>588</v>
      </c>
      <c r="C491" s="48">
        <v>1009</v>
      </c>
      <c r="D491" s="48"/>
    </row>
    <row r="492" s="79" customFormat="1" ht="20" customHeight="1" spans="1:4">
      <c r="A492" s="337">
        <v>22103</v>
      </c>
      <c r="B492" s="337" t="s">
        <v>589</v>
      </c>
      <c r="C492" s="48">
        <f>SUM(XFD493)</f>
        <v>0</v>
      </c>
      <c r="D492" s="48"/>
    </row>
    <row r="493" s="79" customFormat="1" ht="20" customHeight="1" spans="1:4">
      <c r="A493" s="337">
        <v>2210302</v>
      </c>
      <c r="B493" s="337" t="s">
        <v>590</v>
      </c>
      <c r="C493" s="48">
        <v>996</v>
      </c>
      <c r="D493" s="48"/>
    </row>
    <row r="494" s="79" customFormat="1" ht="20" customHeight="1" spans="1:4">
      <c r="A494" s="337">
        <v>222</v>
      </c>
      <c r="B494" s="337" t="s">
        <v>591</v>
      </c>
      <c r="C494" s="48">
        <f>XFD495+0+XFD500+0</f>
        <v>0</v>
      </c>
      <c r="D494" s="48"/>
    </row>
    <row r="495" s="79" customFormat="1" ht="20" customHeight="1" spans="1:4">
      <c r="A495" s="337">
        <v>22201</v>
      </c>
      <c r="B495" s="337" t="s">
        <v>592</v>
      </c>
      <c r="C495" s="48">
        <f>SUM(XFD496:XFD499)</f>
        <v>0</v>
      </c>
      <c r="D495" s="48"/>
    </row>
    <row r="496" s="79" customFormat="1" ht="20" customHeight="1" spans="1:4">
      <c r="A496" s="337">
        <v>2220102</v>
      </c>
      <c r="B496" s="337" t="s">
        <v>191</v>
      </c>
      <c r="C496" s="48">
        <v>3</v>
      </c>
      <c r="D496" s="48"/>
    </row>
    <row r="497" s="79" customFormat="1" ht="20" customHeight="1" spans="1:4">
      <c r="A497" s="337">
        <v>2220112</v>
      </c>
      <c r="B497" s="337" t="s">
        <v>593</v>
      </c>
      <c r="C497" s="48">
        <v>3</v>
      </c>
      <c r="D497" s="48"/>
    </row>
    <row r="498" s="79" customFormat="1" ht="20" customHeight="1" spans="1:4">
      <c r="A498" s="337">
        <v>2220150</v>
      </c>
      <c r="B498" s="337" t="s">
        <v>205</v>
      </c>
      <c r="C498" s="48">
        <v>28</v>
      </c>
      <c r="D498" s="48"/>
    </row>
    <row r="499" s="79" customFormat="1" ht="20" customHeight="1" spans="1:4">
      <c r="A499" s="337">
        <v>2220199</v>
      </c>
      <c r="B499" s="337" t="s">
        <v>594</v>
      </c>
      <c r="C499" s="48">
        <v>48</v>
      </c>
      <c r="D499" s="48"/>
    </row>
    <row r="500" s="79" customFormat="1" ht="20" customHeight="1" spans="1:4">
      <c r="A500" s="337">
        <v>22204</v>
      </c>
      <c r="B500" s="337" t="s">
        <v>595</v>
      </c>
      <c r="C500" s="48">
        <f>SUM(XFD501)</f>
        <v>0</v>
      </c>
      <c r="D500" s="48"/>
    </row>
    <row r="501" s="79" customFormat="1" ht="20" customHeight="1" spans="1:4">
      <c r="A501" s="337">
        <v>2220401</v>
      </c>
      <c r="B501" s="337" t="s">
        <v>596</v>
      </c>
      <c r="C501" s="48">
        <v>767</v>
      </c>
      <c r="D501" s="48"/>
    </row>
    <row r="502" s="79" customFormat="1" ht="20" customHeight="1" spans="1:4">
      <c r="A502" s="337">
        <v>224</v>
      </c>
      <c r="B502" s="337" t="s">
        <v>597</v>
      </c>
      <c r="C502" s="48">
        <f>XFD503+XFD512+0+XFD516+XFD518+XFD520+XFD523</f>
        <v>0</v>
      </c>
      <c r="D502" s="48"/>
    </row>
    <row r="503" s="79" customFormat="1" ht="20" customHeight="1" spans="1:4">
      <c r="A503" s="337">
        <v>22401</v>
      </c>
      <c r="B503" s="337" t="s">
        <v>598</v>
      </c>
      <c r="C503" s="48">
        <f>SUM(XFD504:XFD511)</f>
        <v>0</v>
      </c>
      <c r="D503" s="48"/>
    </row>
    <row r="504" s="79" customFormat="1" ht="20" customHeight="1" spans="1:4">
      <c r="A504" s="337">
        <v>2240101</v>
      </c>
      <c r="B504" s="337" t="s">
        <v>190</v>
      </c>
      <c r="C504" s="48">
        <v>544</v>
      </c>
      <c r="D504" s="48"/>
    </row>
    <row r="505" s="79" customFormat="1" ht="20" customHeight="1" spans="1:4">
      <c r="A505" s="337">
        <v>2240102</v>
      </c>
      <c r="B505" s="337" t="s">
        <v>191</v>
      </c>
      <c r="C505" s="48">
        <v>80</v>
      </c>
      <c r="D505" s="48"/>
    </row>
    <row r="506" s="79" customFormat="1" ht="20" customHeight="1" spans="1:4">
      <c r="A506" s="337">
        <v>2240104</v>
      </c>
      <c r="B506" s="337" t="s">
        <v>599</v>
      </c>
      <c r="C506" s="48">
        <v>260</v>
      </c>
      <c r="D506" s="48"/>
    </row>
    <row r="507" s="79" customFormat="1" ht="20" customHeight="1" spans="1:4">
      <c r="A507" s="337">
        <v>2240106</v>
      </c>
      <c r="B507" s="337" t="s">
        <v>600</v>
      </c>
      <c r="C507" s="48">
        <v>10</v>
      </c>
      <c r="D507" s="48"/>
    </row>
    <row r="508" s="79" customFormat="1" ht="20" customHeight="1" spans="1:4">
      <c r="A508" s="337">
        <v>2240108</v>
      </c>
      <c r="B508" s="337" t="s">
        <v>601</v>
      </c>
      <c r="C508" s="48">
        <v>711</v>
      </c>
      <c r="D508" s="48"/>
    </row>
    <row r="509" s="79" customFormat="1" ht="20" customHeight="1" spans="1:4">
      <c r="A509" s="337">
        <v>2240109</v>
      </c>
      <c r="B509" s="337" t="s">
        <v>602</v>
      </c>
      <c r="C509" s="48">
        <v>92</v>
      </c>
      <c r="D509" s="48"/>
    </row>
    <row r="510" s="79" customFormat="1" ht="20" customHeight="1" spans="1:4">
      <c r="A510" s="337">
        <v>2240150</v>
      </c>
      <c r="B510" s="337" t="s">
        <v>205</v>
      </c>
      <c r="C510" s="48">
        <v>116</v>
      </c>
      <c r="D510" s="48"/>
    </row>
    <row r="511" s="79" customFormat="1" ht="20" customHeight="1" spans="1:4">
      <c r="A511" s="337">
        <v>2240199</v>
      </c>
      <c r="B511" s="337" t="s">
        <v>603</v>
      </c>
      <c r="C511" s="48">
        <v>164</v>
      </c>
      <c r="D511" s="48"/>
    </row>
    <row r="512" s="79" customFormat="1" ht="20" customHeight="1" spans="1:4">
      <c r="A512" s="337">
        <v>22402</v>
      </c>
      <c r="B512" s="337" t="s">
        <v>604</v>
      </c>
      <c r="C512" s="48">
        <f>SUM(XFD513:XFD515)</f>
        <v>0</v>
      </c>
      <c r="D512" s="48"/>
    </row>
    <row r="513" s="79" customFormat="1" ht="20" customHeight="1" spans="1:4">
      <c r="A513" s="337">
        <v>2240201</v>
      </c>
      <c r="B513" s="337" t="s">
        <v>190</v>
      </c>
      <c r="C513" s="48">
        <v>1465</v>
      </c>
      <c r="D513" s="48"/>
    </row>
    <row r="514" s="79" customFormat="1" ht="20" customHeight="1" spans="1:4">
      <c r="A514" s="337">
        <v>2240204</v>
      </c>
      <c r="B514" s="337" t="s">
        <v>605</v>
      </c>
      <c r="C514" s="48">
        <v>781</v>
      </c>
      <c r="D514" s="48"/>
    </row>
    <row r="515" s="79" customFormat="1" ht="20" customHeight="1" spans="1:4">
      <c r="A515" s="337">
        <v>2240299</v>
      </c>
      <c r="B515" s="337" t="s">
        <v>606</v>
      </c>
      <c r="C515" s="48">
        <v>1</v>
      </c>
      <c r="D515" s="48"/>
    </row>
    <row r="516" s="79" customFormat="1" ht="20" customHeight="1" spans="1:4">
      <c r="A516" s="337">
        <v>22405</v>
      </c>
      <c r="B516" s="337" t="s">
        <v>607</v>
      </c>
      <c r="C516" s="48">
        <f>SUM(XFD517)</f>
        <v>0</v>
      </c>
      <c r="D516" s="48"/>
    </row>
    <row r="517" s="79" customFormat="1" ht="20" customHeight="1" spans="1:4">
      <c r="A517" s="337">
        <v>2240599</v>
      </c>
      <c r="B517" s="337" t="s">
        <v>608</v>
      </c>
      <c r="C517" s="48">
        <v>4</v>
      </c>
      <c r="D517" s="48"/>
    </row>
    <row r="518" s="79" customFormat="1" ht="20" customHeight="1" spans="1:4">
      <c r="A518" s="337">
        <v>22406</v>
      </c>
      <c r="B518" s="337" t="s">
        <v>609</v>
      </c>
      <c r="C518" s="48">
        <f>SUM(XFD519)</f>
        <v>0</v>
      </c>
      <c r="D518" s="48"/>
    </row>
    <row r="519" s="79" customFormat="1" ht="20" customHeight="1" spans="1:4">
      <c r="A519" s="337">
        <v>2240601</v>
      </c>
      <c r="B519" s="337" t="s">
        <v>610</v>
      </c>
      <c r="C519" s="48">
        <v>530</v>
      </c>
      <c r="D519" s="48"/>
    </row>
    <row r="520" s="79" customFormat="1" ht="20" customHeight="1" spans="1:4">
      <c r="A520" s="337">
        <v>22407</v>
      </c>
      <c r="B520" s="337" t="s">
        <v>611</v>
      </c>
      <c r="C520" s="48">
        <f>SUM(XFD521:XFD522)</f>
        <v>0</v>
      </c>
      <c r="D520" s="48"/>
    </row>
    <row r="521" s="79" customFormat="1" ht="20" customHeight="1" spans="1:4">
      <c r="A521" s="337">
        <v>2240703</v>
      </c>
      <c r="B521" s="337" t="s">
        <v>612</v>
      </c>
      <c r="C521" s="48">
        <v>15</v>
      </c>
      <c r="D521" s="48"/>
    </row>
    <row r="522" s="79" customFormat="1" ht="20" customHeight="1" spans="1:4">
      <c r="A522" s="337">
        <v>2240799</v>
      </c>
      <c r="B522" s="337" t="s">
        <v>613</v>
      </c>
      <c r="C522" s="48">
        <v>10</v>
      </c>
      <c r="D522" s="48"/>
    </row>
    <row r="523" s="79" customFormat="1" ht="20" customHeight="1" spans="1:4">
      <c r="A523" s="337">
        <v>22499</v>
      </c>
      <c r="B523" s="337" t="s">
        <v>614</v>
      </c>
      <c r="C523" s="48">
        <f t="shared" ref="C523:C526" si="3">XFD524</f>
        <v>0</v>
      </c>
      <c r="D523" s="48"/>
    </row>
    <row r="524" s="79" customFormat="1" ht="20" customHeight="1" spans="1:4">
      <c r="A524" s="337">
        <v>2249999</v>
      </c>
      <c r="B524" s="337" t="s">
        <v>615</v>
      </c>
      <c r="C524" s="48">
        <v>28</v>
      </c>
      <c r="D524" s="48"/>
    </row>
    <row r="525" s="79" customFormat="1" ht="20" customHeight="1" spans="1:4">
      <c r="A525" s="337">
        <v>229</v>
      </c>
      <c r="B525" s="337" t="s">
        <v>616</v>
      </c>
      <c r="C525" s="48">
        <f t="shared" si="3"/>
        <v>0</v>
      </c>
      <c r="D525" s="48"/>
    </row>
    <row r="526" s="79" customFormat="1" ht="20" customHeight="1" spans="1:4">
      <c r="A526" s="337">
        <v>22999</v>
      </c>
      <c r="B526" s="337" t="s">
        <v>571</v>
      </c>
      <c r="C526" s="48">
        <f t="shared" si="3"/>
        <v>0</v>
      </c>
      <c r="D526" s="48"/>
    </row>
    <row r="527" s="79" customFormat="1" ht="20" customHeight="1" spans="1:4">
      <c r="A527" s="337">
        <v>2299999</v>
      </c>
      <c r="B527" s="337" t="s">
        <v>617</v>
      </c>
      <c r="C527" s="48">
        <v>553</v>
      </c>
      <c r="D527" s="48"/>
    </row>
    <row r="528" s="79" customFormat="1" ht="20" customHeight="1" spans="1:4">
      <c r="A528" s="337">
        <v>232</v>
      </c>
      <c r="B528" s="337" t="s">
        <v>618</v>
      </c>
      <c r="C528" s="48">
        <f>SUM(0,XFD529)</f>
        <v>0</v>
      </c>
      <c r="D528" s="48"/>
    </row>
    <row r="529" s="79" customFormat="1" ht="20" customHeight="1" spans="1:4">
      <c r="A529" s="337">
        <v>23203</v>
      </c>
      <c r="B529" s="337" t="s">
        <v>619</v>
      </c>
      <c r="C529" s="48">
        <f>SUM(XFD530:XFD531)</f>
        <v>0</v>
      </c>
      <c r="D529" s="48"/>
    </row>
    <row r="530" s="79" customFormat="1" ht="20" customHeight="1" spans="1:4">
      <c r="A530" s="337">
        <v>2320301</v>
      </c>
      <c r="B530" s="337" t="s">
        <v>620</v>
      </c>
      <c r="C530" s="48">
        <v>7222</v>
      </c>
      <c r="D530" s="48"/>
    </row>
    <row r="531" s="79" customFormat="1" ht="20" customHeight="1" spans="1:4">
      <c r="A531" s="337">
        <v>2320303</v>
      </c>
      <c r="B531" s="337" t="s">
        <v>621</v>
      </c>
      <c r="C531" s="48">
        <v>468</v>
      </c>
      <c r="D531" s="48"/>
    </row>
    <row r="532" s="79" customFormat="1" ht="20" customHeight="1" spans="1:4">
      <c r="A532" s="337">
        <v>233</v>
      </c>
      <c r="B532" s="337" t="s">
        <v>622</v>
      </c>
      <c r="C532" s="48">
        <f>SUM(XFD533)</f>
        <v>0</v>
      </c>
      <c r="D532" s="48"/>
    </row>
    <row r="533" s="79" customFormat="1" ht="20" customHeight="1" spans="1:4">
      <c r="A533" s="337">
        <v>23303</v>
      </c>
      <c r="B533" s="337" t="s">
        <v>623</v>
      </c>
      <c r="C533" s="48">
        <v>16</v>
      </c>
      <c r="D533" s="48"/>
    </row>
    <row r="534" s="79" customFormat="1" ht="20" customHeight="1" spans="1:4">
      <c r="A534" s="341"/>
      <c r="B534" s="300" t="s">
        <v>624</v>
      </c>
      <c r="C534" s="71">
        <f>XFD535+XFD551</f>
        <v>0</v>
      </c>
      <c r="D534" s="71"/>
    </row>
    <row r="535" s="79" customFormat="1" ht="20" customHeight="1" spans="1:4">
      <c r="A535" s="342">
        <v>230</v>
      </c>
      <c r="B535" s="488" t="s">
        <v>72</v>
      </c>
      <c r="C535" s="48">
        <f>XFD536+XFD538+XFD546+XFD548+XFD550</f>
        <v>0</v>
      </c>
      <c r="D535" s="48"/>
    </row>
    <row r="536" s="79" customFormat="1" ht="20" customHeight="1" spans="1:4">
      <c r="A536" s="337">
        <v>23002</v>
      </c>
      <c r="B536" s="297" t="s">
        <v>625</v>
      </c>
      <c r="C536" s="301">
        <f>XFD537</f>
        <v>0</v>
      </c>
      <c r="D536" s="301"/>
    </row>
    <row r="537" s="79" customFormat="1" ht="20" customHeight="1" spans="1:4">
      <c r="A537" s="337">
        <v>2300227</v>
      </c>
      <c r="B537" s="297" t="s">
        <v>626</v>
      </c>
      <c r="C537" s="301">
        <v>3820</v>
      </c>
      <c r="D537" s="301"/>
    </row>
    <row r="538" s="79" customFormat="1" ht="20" customHeight="1" spans="1:4">
      <c r="A538" s="342">
        <v>23003</v>
      </c>
      <c r="B538" s="32" t="s">
        <v>627</v>
      </c>
      <c r="C538" s="48">
        <f>SUM(XFD539:XFD545)</f>
        <v>0</v>
      </c>
      <c r="D538" s="48"/>
    </row>
    <row r="539" s="79" customFormat="1" ht="20" customHeight="1" spans="1:4">
      <c r="A539" s="342">
        <v>2300304</v>
      </c>
      <c r="B539" s="32" t="s">
        <v>628</v>
      </c>
      <c r="C539" s="48">
        <v>734</v>
      </c>
      <c r="D539" s="48"/>
    </row>
    <row r="540" s="79" customFormat="1" ht="20" customHeight="1" spans="1:4">
      <c r="A540" s="342">
        <v>2300308</v>
      </c>
      <c r="B540" s="32" t="s">
        <v>629</v>
      </c>
      <c r="C540" s="48">
        <v>1200</v>
      </c>
      <c r="D540" s="48"/>
    </row>
    <row r="541" s="79" customFormat="1" ht="20" customHeight="1" spans="1:4">
      <c r="A541" s="342">
        <v>2300311</v>
      </c>
      <c r="B541" s="32" t="s">
        <v>630</v>
      </c>
      <c r="C541" s="48">
        <v>89</v>
      </c>
      <c r="D541" s="48"/>
    </row>
    <row r="542" s="79" customFormat="1" ht="20" customHeight="1" spans="1:4">
      <c r="A542" s="342">
        <v>2300312</v>
      </c>
      <c r="B542" s="32" t="s">
        <v>631</v>
      </c>
      <c r="C542" s="48">
        <v>2740</v>
      </c>
      <c r="D542" s="48"/>
    </row>
    <row r="543" s="79" customFormat="1" ht="20" customHeight="1" spans="1:4">
      <c r="A543" s="342">
        <v>2300313</v>
      </c>
      <c r="B543" s="32" t="s">
        <v>632</v>
      </c>
      <c r="C543" s="48">
        <v>4199</v>
      </c>
      <c r="D543" s="48"/>
    </row>
    <row r="544" s="79" customFormat="1" ht="20" customHeight="1" spans="1:4">
      <c r="A544" s="342">
        <v>2300324</v>
      </c>
      <c r="B544" s="297" t="s">
        <v>633</v>
      </c>
      <c r="C544" s="48">
        <v>731</v>
      </c>
      <c r="D544" s="48"/>
    </row>
    <row r="545" s="79" customFormat="1" ht="20" customHeight="1" spans="1:4">
      <c r="A545" s="342">
        <v>2300399</v>
      </c>
      <c r="B545" s="32" t="s">
        <v>634</v>
      </c>
      <c r="C545" s="48">
        <v>850</v>
      </c>
      <c r="D545" s="48"/>
    </row>
    <row r="546" s="79" customFormat="1" ht="20" customHeight="1" spans="1:4">
      <c r="A546" s="342">
        <v>23006</v>
      </c>
      <c r="B546" s="32" t="s">
        <v>635</v>
      </c>
      <c r="C546" s="48">
        <f t="shared" ref="C546:C552" si="4">XFD547</f>
        <v>0</v>
      </c>
      <c r="D546" s="48"/>
    </row>
    <row r="547" s="79" customFormat="1" ht="20" customHeight="1" spans="1:4">
      <c r="A547" s="342">
        <v>2300601</v>
      </c>
      <c r="B547" s="32" t="s">
        <v>636</v>
      </c>
      <c r="C547" s="48">
        <v>31997</v>
      </c>
      <c r="D547" s="48"/>
    </row>
    <row r="548" s="79" customFormat="1" ht="20" customHeight="1" spans="1:4">
      <c r="A548" s="342">
        <v>23009</v>
      </c>
      <c r="B548" s="32" t="s">
        <v>637</v>
      </c>
      <c r="C548" s="48">
        <f t="shared" si="4"/>
        <v>0</v>
      </c>
      <c r="D548" s="48"/>
    </row>
    <row r="549" s="79" customFormat="1" ht="20" customHeight="1" spans="1:4">
      <c r="A549" s="342">
        <v>2300901</v>
      </c>
      <c r="B549" s="32" t="s">
        <v>638</v>
      </c>
      <c r="C549" s="48">
        <v>39136</v>
      </c>
      <c r="D549" s="48"/>
    </row>
    <row r="550" s="79" customFormat="1" ht="20" customHeight="1" spans="1:4">
      <c r="A550" s="342">
        <v>23015</v>
      </c>
      <c r="B550" s="32" t="s">
        <v>639</v>
      </c>
      <c r="C550" s="48">
        <v>233</v>
      </c>
      <c r="D550" s="48"/>
    </row>
    <row r="551" s="79" customFormat="1" ht="20" customHeight="1" spans="1:4">
      <c r="A551" s="342">
        <v>231</v>
      </c>
      <c r="B551" s="488" t="s">
        <v>76</v>
      </c>
      <c r="C551" s="48">
        <f t="shared" si="4"/>
        <v>0</v>
      </c>
      <c r="D551" s="48"/>
    </row>
    <row r="552" s="79" customFormat="1" ht="20" customHeight="1" spans="1:4">
      <c r="A552" s="342">
        <v>23103</v>
      </c>
      <c r="B552" s="32" t="s">
        <v>640</v>
      </c>
      <c r="C552" s="48">
        <f t="shared" si="4"/>
        <v>0</v>
      </c>
      <c r="D552" s="48"/>
    </row>
    <row r="553" s="79" customFormat="1" ht="20" customHeight="1" spans="1:4">
      <c r="A553" s="342">
        <v>2310301</v>
      </c>
      <c r="B553" s="32" t="s">
        <v>641</v>
      </c>
      <c r="C553" s="48">
        <v>22837</v>
      </c>
      <c r="D553" s="48"/>
    </row>
    <row r="554" s="79" customFormat="1" ht="20" customHeight="1" spans="1:4">
      <c r="A554" s="346"/>
      <c r="B554" s="377" t="s">
        <v>78</v>
      </c>
      <c r="C554" s="348">
        <f>XFD534+XFD5</f>
        <v>0</v>
      </c>
      <c r="D554" s="348"/>
    </row>
  </sheetData>
  <autoFilter xmlns:etc="http://www.wps.cn/officeDocument/2017/etCustomData" ref="A5:D554" etc:filterBottomFollowUsedRange="0">
    <extLst/>
  </autoFilter>
  <mergeCells count="2">
    <mergeCell ref="A2:D2"/>
    <mergeCell ref="C3:D3"/>
  </mergeCells>
  <pageMargins left="0.904861" right="0.904861" top="0.944444" bottom="0.747917" header="0.314583" footer="0.511806"/>
  <pageSetup paperSize="9" scale="90" firstPageNumber="9" orientation="portrait" useFirstPageNumber="1" horizontalDpi="600" verticalDpi="600"/>
  <headerFooter>
    <oddFooter>&amp;C&amp;"Times New Roman"&amp;12— &amp;P —</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2"/>
  <sheetViews>
    <sheetView workbookViewId="0">
      <selection activeCell="C53" sqref="C53"/>
    </sheetView>
  </sheetViews>
  <sheetFormatPr defaultColWidth="32.875" defaultRowHeight="15" customHeight="1" outlineLevelCol="3"/>
  <cols>
    <col min="1" max="1" width="14.6583333333333" style="79" customWidth="1"/>
    <col min="2" max="2" width="41.6583333333333" style="79" customWidth="1"/>
    <col min="3" max="3" width="23.3333333333333" style="79" customWidth="1"/>
    <col min="4" max="257" width="32.875" style="79" customWidth="1"/>
  </cols>
  <sheetData>
    <row r="1" s="79" customFormat="1" ht="24" customHeight="1" spans="1:2">
      <c r="A1" s="80" t="s">
        <v>1426</v>
      </c>
      <c r="B1" s="93"/>
    </row>
    <row r="2" s="79" customFormat="1" ht="26.25" spans="1:3">
      <c r="A2" s="81" t="s">
        <v>1427</v>
      </c>
      <c r="B2" s="82"/>
      <c r="C2" s="82"/>
    </row>
    <row r="3" s="79" customFormat="1" ht="24.75" customHeight="1" spans="2:3">
      <c r="B3" s="83"/>
      <c r="C3" s="84" t="s">
        <v>43</v>
      </c>
    </row>
    <row r="4" s="79" customFormat="1" ht="39" customHeight="1" spans="1:3">
      <c r="A4" s="85" t="s">
        <v>854</v>
      </c>
      <c r="B4" s="85" t="s">
        <v>855</v>
      </c>
      <c r="C4" s="85" t="s">
        <v>646</v>
      </c>
    </row>
    <row r="5" s="79" customFormat="1" ht="39" customHeight="1" spans="1:4">
      <c r="A5" s="104"/>
      <c r="B5" s="105" t="s">
        <v>856</v>
      </c>
      <c r="C5" s="106">
        <f>SUM(XFD6:XFD10)</f>
        <v>0</v>
      </c>
      <c r="D5" s="107"/>
    </row>
    <row r="6" s="79" customFormat="1" ht="39" customHeight="1" spans="1:3">
      <c r="A6" s="104">
        <v>20903</v>
      </c>
      <c r="B6" s="108" t="s">
        <v>1428</v>
      </c>
      <c r="C6" s="97">
        <v>66293.559105</v>
      </c>
    </row>
    <row r="7" s="79" customFormat="1" ht="39" customHeight="1" spans="1:3">
      <c r="A7" s="104">
        <v>20904</v>
      </c>
      <c r="B7" s="108" t="s">
        <v>1429</v>
      </c>
      <c r="C7" s="97">
        <v>3573</v>
      </c>
    </row>
    <row r="8" s="79" customFormat="1" ht="39" customHeight="1" spans="1:3">
      <c r="A8" s="104">
        <v>20910</v>
      </c>
      <c r="B8" s="108" t="s">
        <v>1430</v>
      </c>
      <c r="C8" s="97">
        <v>81562.488996</v>
      </c>
    </row>
    <row r="9" s="79" customFormat="1" ht="39" customHeight="1" spans="1:3">
      <c r="A9" s="104">
        <v>20911</v>
      </c>
      <c r="B9" s="108" t="s">
        <v>1431</v>
      </c>
      <c r="C9" s="97">
        <v>183002</v>
      </c>
    </row>
    <row r="10" s="79" customFormat="1" ht="39" customHeight="1" spans="1:3">
      <c r="A10" s="104">
        <v>20912</v>
      </c>
      <c r="B10" s="108" t="s">
        <v>1432</v>
      </c>
      <c r="C10" s="97">
        <v>167083.828791</v>
      </c>
    </row>
    <row r="11" s="79" customFormat="1" ht="39" customHeight="1" spans="1:3">
      <c r="A11" s="109" t="s">
        <v>1433</v>
      </c>
      <c r="B11" s="110"/>
      <c r="C11" s="110"/>
    </row>
    <row r="12" s="79" customFormat="1" ht="106" customHeight="1" spans="1:3">
      <c r="A12" s="110"/>
      <c r="B12" s="110"/>
      <c r="C12" s="110"/>
    </row>
  </sheetData>
  <mergeCells count="2">
    <mergeCell ref="A2:C2"/>
    <mergeCell ref="A11:C12"/>
  </mergeCells>
  <pageMargins left="0.786806" right="0.786806" top="0.944444" bottom="0.747917" header="0.314583" footer="0.511806"/>
  <pageSetup paperSize="9" scale="90" firstPageNumber="79" orientation="portrait" useFirstPageNumber="1" horizontalDpi="600" verticalDpi="600"/>
  <headerFooter>
    <oddFooter>&amp;C&amp;"Times New Roman"&amp;12— &amp;P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33"/>
  <sheetViews>
    <sheetView showZeros="0" workbookViewId="0">
      <selection activeCell="C53" sqref="C53"/>
    </sheetView>
  </sheetViews>
  <sheetFormatPr defaultColWidth="13.2083333333333" defaultRowHeight="15" customHeight="1" outlineLevelCol="3"/>
  <cols>
    <col min="1" max="1" width="13.2083333333333" style="79" customWidth="1"/>
    <col min="2" max="2" width="51.5" style="79" customWidth="1"/>
    <col min="3" max="3" width="15.875" style="100" customWidth="1"/>
    <col min="4" max="257" width="13.2083333333333" style="79" customWidth="1"/>
  </cols>
  <sheetData>
    <row r="1" s="79" customFormat="1" ht="29.1" customHeight="1" spans="1:3">
      <c r="A1" s="80" t="s">
        <v>1434</v>
      </c>
      <c r="B1" s="93"/>
      <c r="C1" s="100"/>
    </row>
    <row r="2" s="79" customFormat="1" ht="26.25" spans="1:3">
      <c r="A2" s="81" t="s">
        <v>1435</v>
      </c>
      <c r="B2" s="82"/>
      <c r="C2" s="82"/>
    </row>
    <row r="3" s="79" customFormat="1" ht="19.5" customHeight="1" spans="2:3">
      <c r="B3" s="83"/>
      <c r="C3" s="94" t="s">
        <v>43</v>
      </c>
    </row>
    <row r="4" s="79" customFormat="1" ht="30" customHeight="1" spans="1:3">
      <c r="A4" s="85" t="s">
        <v>843</v>
      </c>
      <c r="B4" s="85" t="s">
        <v>844</v>
      </c>
      <c r="C4" s="95" t="s">
        <v>646</v>
      </c>
    </row>
    <row r="5" s="79" customFormat="1" ht="30" customHeight="1" spans="1:3">
      <c r="A5" s="101"/>
      <c r="B5" s="86" t="s">
        <v>865</v>
      </c>
      <c r="C5" s="96">
        <f>XFD6+XFD11+XFD16+XFD25</f>
        <v>0</v>
      </c>
    </row>
    <row r="6" s="79" customFormat="1" ht="30" customHeight="1" spans="1:3">
      <c r="A6" s="32">
        <v>10202</v>
      </c>
      <c r="B6" s="88" t="s">
        <v>846</v>
      </c>
      <c r="C6" s="102"/>
    </row>
    <row r="7" s="79" customFormat="1" ht="30" customHeight="1" spans="1:3">
      <c r="A7" s="32">
        <v>1200201</v>
      </c>
      <c r="B7" s="98" t="s">
        <v>866</v>
      </c>
      <c r="C7" s="97"/>
    </row>
    <row r="8" s="79" customFormat="1" ht="30" customHeight="1" spans="1:3">
      <c r="A8" s="32">
        <v>1200202</v>
      </c>
      <c r="B8" s="98" t="s">
        <v>867</v>
      </c>
      <c r="C8" s="97"/>
    </row>
    <row r="9" s="79" customFormat="1" ht="30" customHeight="1" spans="1:3">
      <c r="A9" s="32">
        <v>1200203</v>
      </c>
      <c r="B9" s="98" t="s">
        <v>868</v>
      </c>
      <c r="C9" s="97"/>
    </row>
    <row r="10" s="79" customFormat="1" ht="30" customHeight="1" spans="1:4">
      <c r="A10" s="32">
        <v>1020299</v>
      </c>
      <c r="B10" s="98" t="s">
        <v>1436</v>
      </c>
      <c r="C10" s="97"/>
      <c r="D10" s="92"/>
    </row>
    <row r="11" s="79" customFormat="1" ht="30" customHeight="1" spans="1:4">
      <c r="A11" s="32">
        <v>10203</v>
      </c>
      <c r="B11" s="88" t="s">
        <v>1437</v>
      </c>
      <c r="C11" s="103">
        <f>SUM(XFD12:XFD15)</f>
        <v>0</v>
      </c>
      <c r="D11" s="92"/>
    </row>
    <row r="12" s="79" customFormat="1" ht="30" customHeight="1" spans="1:3">
      <c r="A12" s="32">
        <v>1020301</v>
      </c>
      <c r="B12" s="98" t="s">
        <v>872</v>
      </c>
      <c r="C12" s="97">
        <v>31767</v>
      </c>
    </row>
    <row r="13" s="79" customFormat="1" ht="30" customHeight="1" spans="1:3">
      <c r="A13" s="32">
        <v>1020302</v>
      </c>
      <c r="B13" s="98" t="s">
        <v>873</v>
      </c>
      <c r="C13" s="97"/>
    </row>
    <row r="14" s="79" customFormat="1" ht="30" customHeight="1" spans="1:3">
      <c r="A14" s="32">
        <v>1020303</v>
      </c>
      <c r="B14" s="98" t="s">
        <v>874</v>
      </c>
      <c r="C14" s="97">
        <v>1104</v>
      </c>
    </row>
    <row r="15" s="79" customFormat="1" ht="30" customHeight="1" spans="1:3">
      <c r="A15" s="32">
        <v>1101603</v>
      </c>
      <c r="B15" s="98" t="s">
        <v>1438</v>
      </c>
      <c r="C15" s="97">
        <v>41</v>
      </c>
    </row>
    <row r="16" s="79" customFormat="1" ht="30" customHeight="1" spans="1:3">
      <c r="A16" s="32">
        <v>10204</v>
      </c>
      <c r="B16" s="88" t="s">
        <v>848</v>
      </c>
      <c r="C16" s="97">
        <f>SUM(XFD17:XFD20)</f>
        <v>0</v>
      </c>
    </row>
    <row r="17" s="79" customFormat="1" ht="30" customHeight="1" spans="1:3">
      <c r="A17" s="32">
        <v>1020401</v>
      </c>
      <c r="B17" s="98" t="s">
        <v>876</v>
      </c>
      <c r="C17" s="97">
        <v>480</v>
      </c>
    </row>
    <row r="18" s="79" customFormat="1" ht="30" customHeight="1" spans="1:3">
      <c r="A18" s="32">
        <v>1020402</v>
      </c>
      <c r="B18" s="98" t="s">
        <v>877</v>
      </c>
      <c r="C18" s="97"/>
    </row>
    <row r="19" s="79" customFormat="1" ht="30" customHeight="1" spans="1:3">
      <c r="A19" s="32">
        <v>1020403</v>
      </c>
      <c r="B19" s="98" t="s">
        <v>878</v>
      </c>
      <c r="C19" s="97">
        <v>104</v>
      </c>
    </row>
    <row r="20" s="79" customFormat="1" ht="30" customHeight="1" spans="1:3">
      <c r="A20" s="32"/>
      <c r="B20" s="98" t="s">
        <v>1439</v>
      </c>
      <c r="C20" s="97"/>
    </row>
    <row r="21" s="79" customFormat="1" ht="30" customHeight="1" spans="1:3">
      <c r="A21" s="32">
        <v>10210</v>
      </c>
      <c r="B21" s="88" t="s">
        <v>849</v>
      </c>
      <c r="C21" s="99"/>
    </row>
    <row r="22" s="79" customFormat="1" ht="30" customHeight="1" spans="1:3">
      <c r="A22" s="32">
        <v>1021001</v>
      </c>
      <c r="B22" s="98" t="s">
        <v>879</v>
      </c>
      <c r="C22" s="99"/>
    </row>
    <row r="23" s="79" customFormat="1" ht="30" customHeight="1" spans="1:3">
      <c r="A23" s="32">
        <v>1021002</v>
      </c>
      <c r="B23" s="98" t="s">
        <v>880</v>
      </c>
      <c r="C23" s="99"/>
    </row>
    <row r="24" s="79" customFormat="1" ht="30" customHeight="1" spans="1:3">
      <c r="A24" s="32">
        <v>1021003</v>
      </c>
      <c r="B24" s="98" t="s">
        <v>881</v>
      </c>
      <c r="C24" s="99"/>
    </row>
    <row r="25" s="79" customFormat="1" ht="30" customHeight="1" spans="1:3">
      <c r="A25" s="32">
        <v>10211</v>
      </c>
      <c r="B25" s="88" t="s">
        <v>850</v>
      </c>
      <c r="C25" s="97">
        <f>SUM(XFD26:XFD29)</f>
        <v>0</v>
      </c>
    </row>
    <row r="26" s="79" customFormat="1" ht="30" customHeight="1" spans="1:3">
      <c r="A26" s="32">
        <v>1021101</v>
      </c>
      <c r="B26" s="98" t="s">
        <v>882</v>
      </c>
      <c r="C26" s="97">
        <v>23253</v>
      </c>
    </row>
    <row r="27" s="79" customFormat="1" ht="30" customHeight="1" spans="1:3">
      <c r="A27" s="32">
        <v>1021102</v>
      </c>
      <c r="B27" s="98" t="s">
        <v>883</v>
      </c>
      <c r="C27" s="97">
        <v>12469</v>
      </c>
    </row>
    <row r="28" s="79" customFormat="1" ht="30" customHeight="1" spans="1:3">
      <c r="A28" s="32">
        <v>1021103</v>
      </c>
      <c r="B28" s="98" t="s">
        <v>884</v>
      </c>
      <c r="C28" s="97">
        <v>80</v>
      </c>
    </row>
    <row r="29" s="79" customFormat="1" ht="30" customHeight="1" spans="1:3">
      <c r="A29" s="32">
        <v>1101605</v>
      </c>
      <c r="B29" s="98" t="s">
        <v>1440</v>
      </c>
      <c r="C29" s="97">
        <v>1500</v>
      </c>
    </row>
    <row r="30" s="79" customFormat="1" ht="30" customHeight="1" spans="1:3">
      <c r="A30" s="32">
        <v>10212</v>
      </c>
      <c r="B30" s="88" t="s">
        <v>851</v>
      </c>
      <c r="C30" s="99"/>
    </row>
    <row r="31" s="79" customFormat="1" ht="30" customHeight="1" spans="1:3">
      <c r="A31" s="32">
        <v>1021201</v>
      </c>
      <c r="B31" s="98" t="s">
        <v>887</v>
      </c>
      <c r="C31" s="99"/>
    </row>
    <row r="32" s="79" customFormat="1" ht="30" customHeight="1" spans="1:3">
      <c r="A32" s="32">
        <v>1021202</v>
      </c>
      <c r="B32" s="98" t="s">
        <v>1441</v>
      </c>
      <c r="C32" s="99"/>
    </row>
    <row r="33" s="79" customFormat="1" ht="30" customHeight="1" spans="1:3">
      <c r="A33" s="32">
        <v>1021203</v>
      </c>
      <c r="B33" s="98" t="s">
        <v>889</v>
      </c>
      <c r="C33" s="99"/>
    </row>
  </sheetData>
  <mergeCells count="1">
    <mergeCell ref="A2:C2"/>
  </mergeCells>
  <pageMargins left="0.786806" right="0.786806" top="0.747917" bottom="0.747917" header="0.314583" footer="0.511806"/>
  <pageSetup paperSize="9" scale="90" firstPageNumber="80" orientation="portrait" useFirstPageNumber="1" horizontalDpi="600" verticalDpi="600"/>
  <headerFooter>
    <oddFooter>&amp;C&amp;"Times New Roman"&amp;12— &amp;P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24"/>
  <sheetViews>
    <sheetView topLeftCell="A7" workbookViewId="0">
      <selection activeCell="C53" sqref="C53"/>
    </sheetView>
  </sheetViews>
  <sheetFormatPr defaultColWidth="32.875" defaultRowHeight="23.25" customHeight="1" outlineLevelCol="2"/>
  <cols>
    <col min="1" max="1" width="14.6583333333333" style="79" customWidth="1"/>
    <col min="2" max="2" width="48.4416666666667" style="79" customWidth="1"/>
    <col min="3" max="3" width="17.3333333333333" style="92" customWidth="1"/>
    <col min="4" max="257" width="32.875" style="79" customWidth="1"/>
  </cols>
  <sheetData>
    <row r="1" s="79" customFormat="1" ht="30" customHeight="1" spans="1:3">
      <c r="A1" s="80" t="s">
        <v>1442</v>
      </c>
      <c r="B1" s="93"/>
      <c r="C1" s="92"/>
    </row>
    <row r="2" s="79" customFormat="1" ht="26.25" spans="1:3">
      <c r="A2" s="81" t="s">
        <v>1443</v>
      </c>
      <c r="B2" s="82"/>
      <c r="C2" s="82"/>
    </row>
    <row r="3" s="79" customFormat="1" ht="24.75" customHeight="1" spans="2:3">
      <c r="B3" s="83"/>
      <c r="C3" s="94" t="s">
        <v>43</v>
      </c>
    </row>
    <row r="4" s="79" customFormat="1" ht="30" customHeight="1" spans="1:3">
      <c r="A4" s="85" t="s">
        <v>854</v>
      </c>
      <c r="B4" s="85" t="s">
        <v>855</v>
      </c>
      <c r="C4" s="95" t="s">
        <v>646</v>
      </c>
    </row>
    <row r="5" s="79" customFormat="1" ht="27" customHeight="1" spans="1:3">
      <c r="A5" s="32"/>
      <c r="B5" s="86" t="s">
        <v>892</v>
      </c>
      <c r="C5" s="96">
        <f>XFD6+XFD9+XFD13+XFD19</f>
        <v>0</v>
      </c>
    </row>
    <row r="6" s="79" customFormat="1" ht="27" customHeight="1" spans="1:3">
      <c r="A6" s="32">
        <v>20902</v>
      </c>
      <c r="B6" s="88" t="s">
        <v>857</v>
      </c>
      <c r="C6" s="97"/>
    </row>
    <row r="7" s="79" customFormat="1" ht="27" customHeight="1" spans="1:3">
      <c r="A7" s="32">
        <v>2090201</v>
      </c>
      <c r="B7" s="98" t="s">
        <v>893</v>
      </c>
      <c r="C7" s="97"/>
    </row>
    <row r="8" s="79" customFormat="1" ht="27" customHeight="1" spans="1:3">
      <c r="A8" s="32">
        <v>2090299</v>
      </c>
      <c r="B8" s="98" t="s">
        <v>894</v>
      </c>
      <c r="C8" s="97"/>
    </row>
    <row r="9" s="79" customFormat="1" ht="27" customHeight="1" spans="1:3">
      <c r="A9" s="32">
        <v>20903</v>
      </c>
      <c r="B9" s="88" t="s">
        <v>1444</v>
      </c>
      <c r="C9" s="97">
        <f>SUM(XFD10:XFD12)</f>
        <v>0</v>
      </c>
    </row>
    <row r="10" s="79" customFormat="1" ht="27" customHeight="1" spans="1:3">
      <c r="A10" s="32">
        <v>2090301</v>
      </c>
      <c r="B10" s="98" t="s">
        <v>896</v>
      </c>
      <c r="C10" s="97">
        <v>18584</v>
      </c>
    </row>
    <row r="11" s="79" customFormat="1" ht="27" customHeight="1" spans="1:3">
      <c r="A11" s="32">
        <v>2301703</v>
      </c>
      <c r="B11" s="98" t="s">
        <v>897</v>
      </c>
      <c r="C11" s="97">
        <v>67</v>
      </c>
    </row>
    <row r="12" s="79" customFormat="1" ht="27" customHeight="1" spans="1:3">
      <c r="A12" s="32">
        <v>2090399</v>
      </c>
      <c r="B12" s="98" t="s">
        <v>1445</v>
      </c>
      <c r="C12" s="97"/>
    </row>
    <row r="13" s="79" customFormat="1" ht="27" customHeight="1" spans="1:3">
      <c r="A13" s="32">
        <v>20904</v>
      </c>
      <c r="B13" s="88" t="s">
        <v>859</v>
      </c>
      <c r="C13" s="97">
        <f>SUM(XFD14:XFD15)</f>
        <v>0</v>
      </c>
    </row>
    <row r="14" s="79" customFormat="1" ht="27" customHeight="1" spans="1:3">
      <c r="A14" s="32">
        <v>2090401</v>
      </c>
      <c r="B14" s="98" t="s">
        <v>898</v>
      </c>
      <c r="C14" s="97">
        <v>1288</v>
      </c>
    </row>
    <row r="15" s="79" customFormat="1" ht="27" customHeight="1" spans="1:3">
      <c r="A15" s="32">
        <v>2090499</v>
      </c>
      <c r="B15" s="98" t="s">
        <v>899</v>
      </c>
      <c r="C15" s="99">
        <v>50</v>
      </c>
    </row>
    <row r="16" s="79" customFormat="1" ht="27" customHeight="1" spans="1:3">
      <c r="A16" s="32">
        <v>20910</v>
      </c>
      <c r="B16" s="88" t="s">
        <v>860</v>
      </c>
      <c r="C16" s="99"/>
    </row>
    <row r="17" s="79" customFormat="1" ht="27" customHeight="1" spans="1:3">
      <c r="A17" s="32">
        <v>2091001</v>
      </c>
      <c r="B17" s="98" t="s">
        <v>900</v>
      </c>
      <c r="C17" s="99"/>
    </row>
    <row r="18" s="79" customFormat="1" ht="27" customHeight="1" spans="1:3">
      <c r="A18" s="32">
        <v>2091099</v>
      </c>
      <c r="B18" s="98" t="s">
        <v>901</v>
      </c>
      <c r="C18" s="99"/>
    </row>
    <row r="19" s="79" customFormat="1" ht="27" customHeight="1" spans="1:3">
      <c r="A19" s="32">
        <v>20911</v>
      </c>
      <c r="B19" s="88" t="s">
        <v>861</v>
      </c>
      <c r="C19" s="97">
        <f>SUM(XFD20:XFD21)</f>
        <v>0</v>
      </c>
    </row>
    <row r="20" s="79" customFormat="1" ht="27" customHeight="1" spans="1:3">
      <c r="A20" s="32">
        <v>2091101</v>
      </c>
      <c r="B20" s="98" t="s">
        <v>900</v>
      </c>
      <c r="C20" s="97">
        <v>36610</v>
      </c>
    </row>
    <row r="21" s="79" customFormat="1" ht="27" customHeight="1" spans="1:3">
      <c r="A21" s="32">
        <v>2091199</v>
      </c>
      <c r="B21" s="98" t="s">
        <v>901</v>
      </c>
      <c r="C21" s="99">
        <v>692</v>
      </c>
    </row>
    <row r="22" s="79" customFormat="1" ht="27" customHeight="1" spans="1:3">
      <c r="A22" s="32">
        <v>20912</v>
      </c>
      <c r="B22" s="88" t="s">
        <v>862</v>
      </c>
      <c r="C22" s="99"/>
    </row>
    <row r="23" s="79" customFormat="1" ht="27" customHeight="1" spans="1:3">
      <c r="A23" s="32">
        <v>2091201</v>
      </c>
      <c r="B23" s="98" t="s">
        <v>896</v>
      </c>
      <c r="C23" s="99"/>
    </row>
    <row r="24" s="79" customFormat="1" ht="27" customHeight="1" spans="1:3">
      <c r="A24" s="32">
        <v>2091299</v>
      </c>
      <c r="B24" s="98" t="s">
        <v>901</v>
      </c>
      <c r="C24" s="99"/>
    </row>
  </sheetData>
  <mergeCells count="1">
    <mergeCell ref="A2:C2"/>
  </mergeCells>
  <pageMargins left="0.786806" right="0.786806" top="0.944444" bottom="0.747917" header="0.314583" footer="0.511806"/>
  <pageSetup paperSize="9" scale="90" firstPageNumber="82" orientation="portrait" useFirstPageNumber="1" horizontalDpi="600" verticalDpi="600"/>
  <headerFooter>
    <oddFooter>&amp;C&amp;"Times New Roman"&amp;12— &amp;P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B12"/>
  <sheetViews>
    <sheetView showZeros="0" workbookViewId="0">
      <selection activeCell="C53" sqref="C53"/>
    </sheetView>
  </sheetViews>
  <sheetFormatPr defaultColWidth="33.875" defaultRowHeight="26.25" customHeight="1" outlineLevelCol="1"/>
  <cols>
    <col min="1" max="1" width="60.3333333333333" style="79" customWidth="1"/>
    <col min="2" max="2" width="23.875" style="79" customWidth="1"/>
    <col min="3" max="257" width="33.875" style="79" customWidth="1"/>
  </cols>
  <sheetData>
    <row r="1" s="79" customFormat="1" ht="30.75" customHeight="1" spans="1:1">
      <c r="A1" s="80" t="s">
        <v>1446</v>
      </c>
    </row>
    <row r="2" s="79" customFormat="1" ht="51" customHeight="1" spans="1:2">
      <c r="A2" s="81" t="s">
        <v>1447</v>
      </c>
      <c r="B2" s="82"/>
    </row>
    <row r="3" s="79" customFormat="1" ht="32.25" customHeight="1" spans="1:2">
      <c r="A3" s="83"/>
      <c r="B3" s="84" t="s">
        <v>1448</v>
      </c>
    </row>
    <row r="4" s="79" customFormat="1" ht="32.25" customHeight="1" spans="1:2">
      <c r="A4" s="85" t="s">
        <v>1449</v>
      </c>
      <c r="B4" s="85" t="s">
        <v>646</v>
      </c>
    </row>
    <row r="5" s="79" customFormat="1" ht="32.25" customHeight="1" spans="1:2">
      <c r="A5" s="86" t="s">
        <v>1450</v>
      </c>
      <c r="B5" s="87">
        <f>SUM(XFD6:XFD11)</f>
        <v>0</v>
      </c>
    </row>
    <row r="6" s="79" customFormat="1" ht="32.25" customHeight="1" spans="1:2">
      <c r="A6" s="88" t="s">
        <v>1451</v>
      </c>
      <c r="B6" s="89"/>
    </row>
    <row r="7" s="79" customFormat="1" ht="39.9" customHeight="1" spans="1:2">
      <c r="A7" s="88" t="s">
        <v>1452</v>
      </c>
      <c r="B7" s="89">
        <v>102547</v>
      </c>
    </row>
    <row r="8" s="79" customFormat="1" ht="32.25" customHeight="1" spans="1:2">
      <c r="A8" s="88" t="s">
        <v>1453</v>
      </c>
      <c r="B8" s="89">
        <v>1669</v>
      </c>
    </row>
    <row r="9" s="79" customFormat="1" ht="32.25" customHeight="1" spans="1:2">
      <c r="A9" s="88" t="s">
        <v>1454</v>
      </c>
      <c r="B9" s="89"/>
    </row>
    <row r="10" s="79" customFormat="1" ht="32.25" customHeight="1" spans="1:2">
      <c r="A10" s="88" t="s">
        <v>1455</v>
      </c>
      <c r="B10" s="89"/>
    </row>
    <row r="11" s="79" customFormat="1" ht="32.25" customHeight="1" spans="1:2">
      <c r="A11" s="88" t="s">
        <v>1456</v>
      </c>
      <c r="B11" s="48"/>
    </row>
    <row r="12" s="79" customFormat="1" ht="297" customHeight="1" spans="1:2">
      <c r="A12" s="90" t="s">
        <v>1457</v>
      </c>
      <c r="B12" s="91"/>
    </row>
  </sheetData>
  <mergeCells count="2">
    <mergeCell ref="A2:B2"/>
    <mergeCell ref="A12:B12"/>
  </mergeCells>
  <pageMargins left="0.786806" right="0.786806" top="0.944444" bottom="0.747917" header="0.314583" footer="0.511806"/>
  <pageSetup paperSize="9" scale="90" firstPageNumber="83" orientation="portrait" useFirstPageNumber="1" horizontalDpi="600" verticalDpi="600"/>
  <headerFooter>
    <oddFooter>&amp;C&amp;"Times New Roman"&amp;12— &amp;P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91"/>
  <sheetViews>
    <sheetView showZeros="0" workbookViewId="0">
      <selection activeCell="C53" sqref="C53"/>
    </sheetView>
  </sheetViews>
  <sheetFormatPr defaultColWidth="9" defaultRowHeight="15.75" customHeight="1" outlineLevelCol="3"/>
  <cols>
    <col min="1" max="1" width="13" style="2" customWidth="1"/>
    <col min="2" max="2" width="42.125" style="2" customWidth="1"/>
    <col min="3" max="3" width="12.625" style="5" customWidth="1"/>
    <col min="4" max="4" width="11.625" style="2" customWidth="1"/>
    <col min="5" max="257" width="9" style="2" customWidth="1"/>
  </cols>
  <sheetData>
    <row r="1" s="1" customFormat="1" ht="36" customHeight="1" spans="1:3">
      <c r="A1" s="6" t="s">
        <v>1458</v>
      </c>
      <c r="B1" s="2"/>
      <c r="C1" s="7"/>
    </row>
    <row r="2" ht="33" customHeight="1" spans="1:4">
      <c r="A2" s="8" t="s">
        <v>1459</v>
      </c>
      <c r="B2" s="9"/>
      <c r="C2" s="9"/>
      <c r="D2" s="9"/>
    </row>
    <row r="3" s="1" customFormat="1" ht="33" customHeight="1" spans="1:4">
      <c r="A3" s="10"/>
      <c r="B3" s="10"/>
      <c r="C3" s="67" t="s">
        <v>1460</v>
      </c>
      <c r="D3" s="67"/>
    </row>
    <row r="4" s="1" customFormat="1" ht="33" customHeight="1" spans="1:4">
      <c r="A4" s="68" t="s">
        <v>3</v>
      </c>
      <c r="B4" s="68" t="s">
        <v>4</v>
      </c>
      <c r="C4" s="69" t="s">
        <v>948</v>
      </c>
      <c r="D4" s="61" t="s">
        <v>949</v>
      </c>
    </row>
    <row r="5" s="1" customFormat="1" ht="33" customHeight="1" spans="1:4">
      <c r="A5" s="70">
        <v>10306</v>
      </c>
      <c r="B5" s="71" t="s">
        <v>904</v>
      </c>
      <c r="C5" s="57">
        <f>SUM(XFD6:XFD10)</f>
        <v>0</v>
      </c>
      <c r="D5" s="72"/>
    </row>
    <row r="6" s="1" customFormat="1" ht="33" customHeight="1" spans="1:4">
      <c r="A6" s="73">
        <v>1030601</v>
      </c>
      <c r="B6" s="59" t="s">
        <v>922</v>
      </c>
      <c r="C6" s="74">
        <v>65986</v>
      </c>
      <c r="D6" s="72"/>
    </row>
    <row r="7" s="1" customFormat="1" ht="33" customHeight="1" spans="1:4">
      <c r="A7" s="73">
        <v>1030602</v>
      </c>
      <c r="B7" s="59" t="s">
        <v>923</v>
      </c>
      <c r="C7" s="74">
        <v>250</v>
      </c>
      <c r="D7" s="75"/>
    </row>
    <row r="8" s="1" customFormat="1" ht="33" customHeight="1" spans="1:4">
      <c r="A8" s="73">
        <v>1030603</v>
      </c>
      <c r="B8" s="59" t="s">
        <v>924</v>
      </c>
      <c r="C8" s="74">
        <v>0</v>
      </c>
      <c r="D8" s="32"/>
    </row>
    <row r="9" s="1" customFormat="1" ht="33" customHeight="1" spans="1:4">
      <c r="A9" s="73">
        <v>1030604</v>
      </c>
      <c r="B9" s="59" t="s">
        <v>925</v>
      </c>
      <c r="C9" s="74">
        <v>0</v>
      </c>
      <c r="D9" s="32"/>
    </row>
    <row r="10" s="1" customFormat="1" ht="33" customHeight="1" spans="1:4">
      <c r="A10" s="73">
        <v>1030698</v>
      </c>
      <c r="B10" s="59" t="s">
        <v>926</v>
      </c>
      <c r="C10" s="74">
        <v>36000</v>
      </c>
      <c r="D10" s="32"/>
    </row>
    <row r="11" s="1" customFormat="1" ht="33" customHeight="1" spans="1:4">
      <c r="A11" s="65"/>
      <c r="B11" s="76" t="s">
        <v>1461</v>
      </c>
      <c r="C11" s="57">
        <f>SUM(XFD12:XFD13)</f>
        <v>0</v>
      </c>
      <c r="D11" s="32"/>
    </row>
    <row r="12" s="1" customFormat="1" ht="33" customHeight="1" spans="1:4">
      <c r="A12" s="73">
        <v>11005</v>
      </c>
      <c r="B12" s="73" t="s">
        <v>1462</v>
      </c>
      <c r="C12" s="74">
        <v>0</v>
      </c>
      <c r="D12" s="32"/>
    </row>
    <row r="13" s="1" customFormat="1" ht="33" customHeight="1" spans="1:4">
      <c r="A13" s="73"/>
      <c r="B13" s="77" t="s">
        <v>911</v>
      </c>
      <c r="C13" s="74">
        <v>2489</v>
      </c>
      <c r="D13" s="32"/>
    </row>
    <row r="14" s="1" customFormat="1" ht="33" customHeight="1" spans="1:4">
      <c r="A14" s="65"/>
      <c r="B14" s="76" t="s">
        <v>1463</v>
      </c>
      <c r="C14" s="78">
        <f>XFD11+XFD5</f>
        <v>0</v>
      </c>
      <c r="D14" s="32"/>
    </row>
    <row r="15" s="1" customFormat="1" ht="33" customHeight="1" spans="3:3">
      <c r="C15" s="7"/>
    </row>
    <row r="16" s="1" customFormat="1" ht="15" spans="3:3">
      <c r="C16" s="7"/>
    </row>
    <row r="17" s="1" customFormat="1" ht="15" spans="3:3">
      <c r="C17" s="7"/>
    </row>
    <row r="18" s="1" customFormat="1" ht="15" spans="3:3">
      <c r="C18" s="7"/>
    </row>
    <row r="19" s="1" customFormat="1" ht="15" spans="3:3">
      <c r="C19" s="7"/>
    </row>
    <row r="20" s="1" customFormat="1" ht="15" spans="3:3">
      <c r="C20" s="7"/>
    </row>
    <row r="21" s="1" customFormat="1" ht="15" spans="3:3">
      <c r="C21" s="7"/>
    </row>
    <row r="22" s="1" customFormat="1" ht="15" spans="3:3">
      <c r="C22" s="7"/>
    </row>
    <row r="23" s="1" customFormat="1" ht="15" spans="3:3">
      <c r="C23" s="7"/>
    </row>
    <row r="24" s="1" customFormat="1" ht="15" spans="3:3">
      <c r="C24" s="7"/>
    </row>
    <row r="25" s="1" customFormat="1" ht="15" spans="3:3">
      <c r="C25" s="7"/>
    </row>
    <row r="26" s="1" customFormat="1" ht="15" spans="3:3">
      <c r="C26" s="7"/>
    </row>
    <row r="27" s="1" customFormat="1" ht="15" spans="3:3">
      <c r="C27" s="7"/>
    </row>
    <row r="28" s="1" customFormat="1" ht="15" spans="3:3">
      <c r="C28" s="7"/>
    </row>
    <row r="29" s="1" customFormat="1" ht="15" spans="3:3">
      <c r="C29" s="7"/>
    </row>
    <row r="30" s="1" customFormat="1" ht="15" spans="3:3">
      <c r="C30" s="7"/>
    </row>
    <row r="31" s="1" customFormat="1" ht="15" spans="3:3">
      <c r="C31" s="7"/>
    </row>
    <row r="32" s="1" customFormat="1" ht="15" spans="3:3">
      <c r="C32" s="7"/>
    </row>
    <row r="33" s="1" customFormat="1" ht="15" spans="3:3">
      <c r="C33" s="7"/>
    </row>
    <row r="34" s="1" customFormat="1" ht="15" spans="3:3">
      <c r="C34" s="7"/>
    </row>
    <row r="35" s="1" customFormat="1" ht="15" spans="3:3">
      <c r="C35" s="7"/>
    </row>
    <row r="36" s="1" customFormat="1" ht="15" spans="3:3">
      <c r="C36" s="7"/>
    </row>
    <row r="37" s="1" customFormat="1" ht="15" spans="3:3">
      <c r="C37" s="7"/>
    </row>
    <row r="38" s="1" customFormat="1" ht="15" spans="3:3">
      <c r="C38" s="7"/>
    </row>
    <row r="39" s="1" customFormat="1" ht="15" spans="3:3">
      <c r="C39" s="7"/>
    </row>
    <row r="40" s="1" customFormat="1" ht="15" spans="3:3">
      <c r="C40" s="7"/>
    </row>
    <row r="41" s="1" customFormat="1" ht="15" spans="3:3">
      <c r="C41" s="7"/>
    </row>
    <row r="42" s="1" customFormat="1" ht="15" spans="3:3">
      <c r="C42" s="7"/>
    </row>
    <row r="43" s="1" customFormat="1" ht="15" spans="3:3">
      <c r="C43" s="7"/>
    </row>
    <row r="44" s="1" customFormat="1" ht="15" spans="3:3">
      <c r="C44" s="7"/>
    </row>
    <row r="45" s="1" customFormat="1" ht="15" spans="3:3">
      <c r="C45" s="7"/>
    </row>
    <row r="46" s="1" customFormat="1" ht="15" spans="3:3">
      <c r="C46" s="7"/>
    </row>
    <row r="47" s="1" customFormat="1" ht="15" spans="3:3">
      <c r="C47" s="7"/>
    </row>
    <row r="48" s="1" customFormat="1" ht="15" spans="3:3">
      <c r="C48" s="7"/>
    </row>
    <row r="49" s="1" customFormat="1" ht="15" spans="3:3">
      <c r="C49" s="7"/>
    </row>
    <row r="50" s="1" customFormat="1" ht="15" spans="3:3">
      <c r="C50" s="7"/>
    </row>
    <row r="51" s="1" customFormat="1" ht="15" spans="3:3">
      <c r="C51" s="7"/>
    </row>
    <row r="52" s="1" customFormat="1" ht="15" spans="3:3">
      <c r="C52" s="7"/>
    </row>
    <row r="53" s="1" customFormat="1" ht="15" spans="3:3">
      <c r="C53" s="7"/>
    </row>
    <row r="54" s="1" customFormat="1" ht="15" spans="3:3">
      <c r="C54" s="7"/>
    </row>
    <row r="55" s="1" customFormat="1" ht="15" spans="3:3">
      <c r="C55" s="7"/>
    </row>
    <row r="56" s="1" customFormat="1" ht="15" spans="3:3">
      <c r="C56" s="7"/>
    </row>
    <row r="57" s="1" customFormat="1" ht="15" spans="3:3">
      <c r="C57" s="7"/>
    </row>
    <row r="58" s="1" customFormat="1" ht="15" spans="3:3">
      <c r="C58" s="7"/>
    </row>
    <row r="59" s="1" customFormat="1" ht="15" spans="3:3">
      <c r="C59" s="7"/>
    </row>
    <row r="60" s="1" customFormat="1" ht="15" spans="3:3">
      <c r="C60" s="7"/>
    </row>
    <row r="61" s="1" customFormat="1" ht="15" spans="3:3">
      <c r="C61" s="7"/>
    </row>
    <row r="62" s="1" customFormat="1" ht="15" spans="3:3">
      <c r="C62" s="7"/>
    </row>
    <row r="63" s="1" customFormat="1" ht="15" spans="3:3">
      <c r="C63" s="7"/>
    </row>
    <row r="64" s="1" customFormat="1" ht="15" spans="3:3">
      <c r="C64" s="7"/>
    </row>
    <row r="65" s="1" customFormat="1" ht="15" spans="3:3">
      <c r="C65" s="7"/>
    </row>
    <row r="66" s="1" customFormat="1" ht="15" spans="3:3">
      <c r="C66" s="7"/>
    </row>
    <row r="67" s="1" customFormat="1" ht="15" spans="3:3">
      <c r="C67" s="7"/>
    </row>
    <row r="68" s="1" customFormat="1" ht="15" spans="3:3">
      <c r="C68" s="7"/>
    </row>
    <row r="69" s="1" customFormat="1" ht="15" spans="3:3">
      <c r="C69" s="7"/>
    </row>
    <row r="70" s="1" customFormat="1" ht="15" spans="3:3">
      <c r="C70" s="7"/>
    </row>
    <row r="71" s="1" customFormat="1" ht="15" spans="3:3">
      <c r="C71" s="7"/>
    </row>
    <row r="72" s="1" customFormat="1" ht="15" spans="3:3">
      <c r="C72" s="7"/>
    </row>
    <row r="73" s="1" customFormat="1" ht="15" spans="3:3">
      <c r="C73" s="7"/>
    </row>
    <row r="74" s="1" customFormat="1" ht="15" spans="3:3">
      <c r="C74" s="7"/>
    </row>
    <row r="75" s="1" customFormat="1" ht="15" spans="3:3">
      <c r="C75" s="7"/>
    </row>
    <row r="76" s="1" customFormat="1" ht="15" spans="3:3">
      <c r="C76" s="7"/>
    </row>
    <row r="77" s="1" customFormat="1" ht="15" spans="3:3">
      <c r="C77" s="7"/>
    </row>
    <row r="78" s="1" customFormat="1" ht="15" spans="3:3">
      <c r="C78" s="7"/>
    </row>
    <row r="79" s="1" customFormat="1" ht="15" spans="3:3">
      <c r="C79" s="7"/>
    </row>
    <row r="80" s="1" customFormat="1" ht="15" spans="3:3">
      <c r="C80" s="7"/>
    </row>
    <row r="81" s="1" customFormat="1" ht="15" spans="3:3">
      <c r="C81" s="7"/>
    </row>
    <row r="82" s="1" customFormat="1" ht="15" spans="3:3">
      <c r="C82" s="7"/>
    </row>
    <row r="83" s="1" customFormat="1" ht="15" spans="3:3">
      <c r="C83" s="7"/>
    </row>
    <row r="84" s="1" customFormat="1" ht="15" spans="3:3">
      <c r="C84" s="7"/>
    </row>
    <row r="85" s="1" customFormat="1" ht="15" spans="3:3">
      <c r="C85" s="7"/>
    </row>
    <row r="86" s="1" customFormat="1" ht="15" spans="3:3">
      <c r="C86" s="7"/>
    </row>
    <row r="87" s="1" customFormat="1" ht="15" spans="3:3">
      <c r="C87" s="7"/>
    </row>
    <row r="88" s="1" customFormat="1" ht="15" spans="3:3">
      <c r="C88" s="7"/>
    </row>
    <row r="89" s="1" customFormat="1" ht="15" spans="3:3">
      <c r="C89" s="7"/>
    </row>
    <row r="90" s="1" customFormat="1" ht="15" spans="3:3">
      <c r="C90" s="7"/>
    </row>
    <row r="91" s="1" customFormat="1" ht="15" spans="3:3">
      <c r="C91" s="7"/>
    </row>
  </sheetData>
  <mergeCells count="3">
    <mergeCell ref="A2:D2"/>
    <mergeCell ref="A3:B3"/>
    <mergeCell ref="C3:D3"/>
  </mergeCells>
  <pageMargins left="0.786806" right="0.786806" top="0.944444" bottom="0.747917" header="0.314583" footer="0.511806"/>
  <pageSetup paperSize="9" scale="90" firstPageNumber="84" orientation="portrait" useFirstPageNumber="1" horizontalDpi="600" verticalDpi="600"/>
  <headerFooter>
    <oddFooter>&amp;C&amp;"Times New Roman"&amp;12— &amp;P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48"/>
  <sheetViews>
    <sheetView showZeros="0" workbookViewId="0">
      <selection activeCell="C53" sqref="C53"/>
    </sheetView>
  </sheetViews>
  <sheetFormatPr defaultColWidth="9" defaultRowHeight="15.75" customHeight="1" outlineLevelCol="3"/>
  <cols>
    <col min="1" max="1" width="12.625" style="2" customWidth="1"/>
    <col min="2" max="2" width="42.25" style="2" customWidth="1"/>
    <col min="3" max="3" width="11.25" style="5" customWidth="1"/>
    <col min="4" max="4" width="13.5" style="2" customWidth="1"/>
    <col min="5" max="257" width="9" style="2" customWidth="1"/>
  </cols>
  <sheetData>
    <row r="1" s="1" customFormat="1" ht="30" customHeight="1" spans="1:3">
      <c r="A1" s="6" t="s">
        <v>1464</v>
      </c>
      <c r="B1" s="2"/>
      <c r="C1" s="7"/>
    </row>
    <row r="2" ht="41.25" customHeight="1" spans="1:4">
      <c r="A2" s="8" t="s">
        <v>1465</v>
      </c>
      <c r="B2" s="9"/>
      <c r="C2" s="9"/>
      <c r="D2" s="9"/>
    </row>
    <row r="3" ht="33.75" customHeight="1" spans="1:4">
      <c r="A3" s="10"/>
      <c r="B3" s="10"/>
      <c r="C3" s="11"/>
      <c r="D3" s="12" t="s">
        <v>1466</v>
      </c>
    </row>
    <row r="4" s="28" customFormat="1" ht="45" customHeight="1" spans="1:4">
      <c r="A4" s="54" t="s">
        <v>44</v>
      </c>
      <c r="B4" s="54" t="s">
        <v>45</v>
      </c>
      <c r="C4" s="14" t="s">
        <v>646</v>
      </c>
      <c r="D4" s="13" t="s">
        <v>81</v>
      </c>
    </row>
    <row r="5" s="1" customFormat="1" ht="30" customHeight="1" spans="1:4">
      <c r="A5" s="55"/>
      <c r="B5" s="56" t="s">
        <v>915</v>
      </c>
      <c r="C5" s="57">
        <f>SUM(XFD6:XFD7)</f>
        <v>0</v>
      </c>
      <c r="D5" s="58"/>
    </row>
    <row r="6" s="1" customFormat="1" ht="30" customHeight="1" spans="1:4">
      <c r="A6" s="59">
        <v>208</v>
      </c>
      <c r="B6" s="60" t="s">
        <v>916</v>
      </c>
      <c r="C6" s="61">
        <v>0</v>
      </c>
      <c r="D6" s="58"/>
    </row>
    <row r="7" s="1" customFormat="1" ht="30" customHeight="1" spans="1:4">
      <c r="A7" s="59">
        <v>223</v>
      </c>
      <c r="B7" s="60" t="s">
        <v>917</v>
      </c>
      <c r="C7" s="62">
        <v>44042</v>
      </c>
      <c r="D7" s="58"/>
    </row>
    <row r="8" s="1" customFormat="1" ht="30" customHeight="1" spans="1:4">
      <c r="A8" s="59"/>
      <c r="B8" s="63" t="s">
        <v>71</v>
      </c>
      <c r="C8" s="64">
        <f>XFD9</f>
        <v>0</v>
      </c>
      <c r="D8" s="58"/>
    </row>
    <row r="9" s="1" customFormat="1" ht="30" customHeight="1" spans="1:4">
      <c r="A9" s="59" t="s">
        <v>918</v>
      </c>
      <c r="B9" s="60" t="s">
        <v>72</v>
      </c>
      <c r="C9" s="62">
        <v>60683</v>
      </c>
      <c r="D9" s="31"/>
    </row>
    <row r="10" s="1" customFormat="1" ht="30" customHeight="1" spans="1:4">
      <c r="A10" s="59" t="s">
        <v>919</v>
      </c>
      <c r="B10" s="60" t="s">
        <v>831</v>
      </c>
      <c r="C10" s="61">
        <v>60144</v>
      </c>
      <c r="D10" s="58"/>
    </row>
    <row r="11" s="1" customFormat="1" ht="30" customHeight="1" spans="1:4">
      <c r="A11" s="59"/>
      <c r="B11" s="60" t="s">
        <v>832</v>
      </c>
      <c r="C11" s="61">
        <v>539</v>
      </c>
      <c r="D11" s="58"/>
    </row>
    <row r="12" s="1" customFormat="1" ht="30" customHeight="1" spans="1:4">
      <c r="A12" s="65"/>
      <c r="B12" s="66" t="s">
        <v>78</v>
      </c>
      <c r="C12" s="57">
        <f>XFD8+XFD5</f>
        <v>0</v>
      </c>
      <c r="D12" s="58"/>
    </row>
    <row r="13" s="4" customFormat="1" ht="12.75" spans="3:3">
      <c r="C13" s="15"/>
    </row>
    <row r="14" s="4" customFormat="1" ht="12.75" spans="3:3">
      <c r="C14" s="15"/>
    </row>
    <row r="15" s="4" customFormat="1" ht="12.75" spans="3:3">
      <c r="C15" s="15"/>
    </row>
    <row r="16" s="4" customFormat="1" ht="12.75" spans="3:3">
      <c r="C16" s="15"/>
    </row>
    <row r="17" s="4" customFormat="1" ht="12.75" spans="3:3">
      <c r="C17" s="15"/>
    </row>
    <row r="18" s="4" customFormat="1" ht="12.75" spans="3:3">
      <c r="C18" s="15"/>
    </row>
    <row r="19" s="4" customFormat="1" ht="12.75" spans="3:3">
      <c r="C19" s="15"/>
    </row>
    <row r="20" s="4" customFormat="1" ht="12.75" spans="3:3">
      <c r="C20" s="15"/>
    </row>
    <row r="21" s="4" customFormat="1" ht="12.75" spans="3:3">
      <c r="C21" s="15"/>
    </row>
    <row r="22" s="4" customFormat="1" ht="12.75" spans="3:3">
      <c r="C22" s="15"/>
    </row>
    <row r="23" s="4" customFormat="1" ht="12.75" spans="3:3">
      <c r="C23" s="15"/>
    </row>
    <row r="24" s="4" customFormat="1" ht="12.75" spans="3:3">
      <c r="C24" s="15"/>
    </row>
    <row r="25" s="4" customFormat="1" ht="12.75" spans="3:3">
      <c r="C25" s="15"/>
    </row>
    <row r="26" s="4" customFormat="1" ht="12.75" spans="3:3">
      <c r="C26" s="15"/>
    </row>
    <row r="27" s="4" customFormat="1" ht="12.75" spans="3:3">
      <c r="C27" s="15"/>
    </row>
    <row r="28" s="4" customFormat="1" ht="12.75" spans="3:3">
      <c r="C28" s="15"/>
    </row>
    <row r="29" s="4" customFormat="1" ht="12.75" spans="3:3">
      <c r="C29" s="15"/>
    </row>
    <row r="30" s="4" customFormat="1" ht="12.75" spans="3:3">
      <c r="C30" s="15"/>
    </row>
    <row r="31" s="4" customFormat="1" ht="12.75" spans="3:3">
      <c r="C31" s="15"/>
    </row>
    <row r="32" s="4" customFormat="1" ht="12.75" spans="3:3">
      <c r="C32" s="15"/>
    </row>
    <row r="33" s="4" customFormat="1" ht="12.75" spans="3:3">
      <c r="C33" s="15"/>
    </row>
    <row r="34" s="4" customFormat="1" ht="12.75" spans="3:3">
      <c r="C34" s="15"/>
    </row>
    <row r="35" s="4" customFormat="1" ht="12.75" spans="3:3">
      <c r="C35" s="15"/>
    </row>
    <row r="36" s="4" customFormat="1" ht="12.75" spans="3:3">
      <c r="C36" s="15"/>
    </row>
    <row r="37" s="4" customFormat="1" ht="12.75" spans="3:3">
      <c r="C37" s="15"/>
    </row>
    <row r="38" s="4" customFormat="1" ht="12.75" spans="3:3">
      <c r="C38" s="15"/>
    </row>
    <row r="39" s="4" customFormat="1" ht="12.75" spans="3:3">
      <c r="C39" s="15"/>
    </row>
    <row r="40" s="4" customFormat="1" ht="12.75" spans="3:3">
      <c r="C40" s="15"/>
    </row>
    <row r="41" s="4" customFormat="1" ht="12.75" spans="3:3">
      <c r="C41" s="15"/>
    </row>
    <row r="42" s="4" customFormat="1" ht="12.75" spans="3:3">
      <c r="C42" s="15"/>
    </row>
    <row r="43" s="4" customFormat="1" ht="12.75" spans="3:3">
      <c r="C43" s="15"/>
    </row>
    <row r="44" s="4" customFormat="1" ht="12.75" spans="3:3">
      <c r="C44" s="15"/>
    </row>
    <row r="45" s="4" customFormat="1" ht="12.75" spans="3:3">
      <c r="C45" s="15"/>
    </row>
    <row r="46" s="4" customFormat="1" ht="12.75" spans="3:3">
      <c r="C46" s="15"/>
    </row>
    <row r="47" s="4" customFormat="1" ht="12.75" spans="3:3">
      <c r="C47" s="15"/>
    </row>
    <row r="48" s="4" customFormat="1" ht="12.75" spans="3:3">
      <c r="C48" s="15"/>
    </row>
    <row r="49" s="4" customFormat="1" ht="12.75" spans="3:3">
      <c r="C49" s="15"/>
    </row>
    <row r="50" s="4" customFormat="1" ht="12.75" spans="3:3">
      <c r="C50" s="15"/>
    </row>
    <row r="51" s="4" customFormat="1" ht="12.75" spans="3:3">
      <c r="C51" s="15"/>
    </row>
    <row r="52" s="4" customFormat="1" ht="12.75" spans="3:3">
      <c r="C52" s="15"/>
    </row>
    <row r="53" s="4" customFormat="1" ht="12.75" spans="3:3">
      <c r="C53" s="15"/>
    </row>
    <row r="54" s="4" customFormat="1" ht="12.75" spans="3:3">
      <c r="C54" s="15"/>
    </row>
    <row r="55" s="4" customFormat="1" ht="12.75" spans="3:3">
      <c r="C55" s="15"/>
    </row>
    <row r="56" s="4" customFormat="1" ht="12.75" spans="3:3">
      <c r="C56" s="15"/>
    </row>
    <row r="57" s="4" customFormat="1" ht="12.75" spans="3:3">
      <c r="C57" s="15"/>
    </row>
    <row r="58" s="4" customFormat="1" ht="12.75" spans="3:3">
      <c r="C58" s="15"/>
    </row>
    <row r="59" s="4" customFormat="1" ht="12.75" spans="3:3">
      <c r="C59" s="15"/>
    </row>
    <row r="60" s="4" customFormat="1" ht="12.75" spans="3:3">
      <c r="C60" s="15"/>
    </row>
    <row r="61" s="4" customFormat="1" ht="12.75" spans="3:3">
      <c r="C61" s="15"/>
    </row>
    <row r="62" s="4" customFormat="1" ht="12.75" spans="3:3">
      <c r="C62" s="15"/>
    </row>
    <row r="74" spans="3:3">
      <c r="C74" s="2"/>
    </row>
    <row r="75" spans="3:3">
      <c r="C75" s="2"/>
    </row>
    <row r="76" spans="3:3">
      <c r="C76" s="2"/>
    </row>
    <row r="77" spans="3:3">
      <c r="C77" s="2"/>
    </row>
    <row r="78" spans="3:3">
      <c r="C78" s="2"/>
    </row>
    <row r="79" spans="3:3">
      <c r="C79" s="2"/>
    </row>
    <row r="80" spans="3:3">
      <c r="C80" s="2"/>
    </row>
    <row r="81" spans="3:3">
      <c r="C81" s="2"/>
    </row>
    <row r="82" spans="3:3">
      <c r="C82" s="2"/>
    </row>
    <row r="83" spans="3:3">
      <c r="C83" s="2"/>
    </row>
    <row r="84" spans="3:3">
      <c r="C84" s="2"/>
    </row>
    <row r="85" spans="3:3">
      <c r="C85" s="2"/>
    </row>
    <row r="86" spans="3:3">
      <c r="C86" s="2"/>
    </row>
    <row r="87" spans="3:3">
      <c r="C87" s="2"/>
    </row>
    <row r="88" spans="3:3">
      <c r="C88" s="2"/>
    </row>
    <row r="89" spans="3:3">
      <c r="C89" s="2"/>
    </row>
    <row r="90" spans="3:3">
      <c r="C90" s="2"/>
    </row>
    <row r="91" spans="3:3">
      <c r="C91" s="2"/>
    </row>
    <row r="92" spans="3:3">
      <c r="C92" s="2"/>
    </row>
    <row r="93" spans="3:3">
      <c r="C93" s="2"/>
    </row>
    <row r="94" spans="3:3">
      <c r="C94" s="2"/>
    </row>
    <row r="95" spans="3:3">
      <c r="C95" s="2"/>
    </row>
    <row r="96" spans="3:3">
      <c r="C96" s="2"/>
    </row>
    <row r="97" spans="3:3">
      <c r="C97" s="2"/>
    </row>
    <row r="98" spans="3:3">
      <c r="C98" s="2"/>
    </row>
    <row r="99" spans="3:3">
      <c r="C99" s="2"/>
    </row>
    <row r="100" spans="3:3">
      <c r="C100" s="2"/>
    </row>
    <row r="101" spans="3:3">
      <c r="C101" s="2"/>
    </row>
    <row r="102" spans="3:3">
      <c r="C102" s="2"/>
    </row>
    <row r="103" spans="3:3">
      <c r="C103" s="2"/>
    </row>
    <row r="104" spans="3:3">
      <c r="C104" s="2"/>
    </row>
    <row r="105" spans="3:3">
      <c r="C105" s="2"/>
    </row>
    <row r="106" spans="3:3">
      <c r="C106" s="2"/>
    </row>
    <row r="107" spans="3:3">
      <c r="C107" s="2"/>
    </row>
    <row r="108" spans="3:3">
      <c r="C108" s="2"/>
    </row>
    <row r="109" spans="3:3">
      <c r="C109" s="2"/>
    </row>
    <row r="110" spans="3:3">
      <c r="C110" s="2"/>
    </row>
    <row r="111" spans="3:3">
      <c r="C111" s="2"/>
    </row>
    <row r="112" spans="3:3">
      <c r="C112" s="2"/>
    </row>
    <row r="113" spans="3:3">
      <c r="C113" s="2"/>
    </row>
    <row r="114" spans="3:3">
      <c r="C114" s="2"/>
    </row>
    <row r="115" spans="3:3">
      <c r="C115" s="2"/>
    </row>
    <row r="116" spans="3:3">
      <c r="C116" s="2"/>
    </row>
    <row r="117" spans="3:3">
      <c r="C117" s="2"/>
    </row>
    <row r="118" spans="3:3">
      <c r="C118" s="2"/>
    </row>
    <row r="119" spans="3:3">
      <c r="C119" s="2"/>
    </row>
    <row r="120" spans="3:3">
      <c r="C120" s="2"/>
    </row>
    <row r="121" spans="3:3">
      <c r="C121" s="2"/>
    </row>
    <row r="122" spans="3:3">
      <c r="C122" s="2"/>
    </row>
    <row r="123" spans="3:3">
      <c r="C123" s="2"/>
    </row>
    <row r="124" spans="3:3">
      <c r="C124" s="2"/>
    </row>
    <row r="125" spans="3:3">
      <c r="C125" s="2"/>
    </row>
    <row r="126" spans="3:3">
      <c r="C126" s="2"/>
    </row>
    <row r="127" spans="3:3">
      <c r="C127" s="2"/>
    </row>
    <row r="128" spans="3:3">
      <c r="C128" s="2"/>
    </row>
    <row r="129" spans="3:3">
      <c r="C129" s="2"/>
    </row>
    <row r="130" spans="3:3">
      <c r="C130" s="2"/>
    </row>
    <row r="131" spans="3:3">
      <c r="C131" s="2"/>
    </row>
    <row r="132" spans="3:3">
      <c r="C132" s="2"/>
    </row>
    <row r="133" spans="3:3">
      <c r="C133" s="2"/>
    </row>
    <row r="134" spans="3:3">
      <c r="C134" s="2"/>
    </row>
    <row r="135" spans="3:3">
      <c r="C135" s="2"/>
    </row>
    <row r="136" spans="3:3">
      <c r="C136" s="2"/>
    </row>
    <row r="137" spans="3:3">
      <c r="C137" s="2"/>
    </row>
    <row r="138" spans="3:3">
      <c r="C138" s="2"/>
    </row>
    <row r="139" spans="3:3">
      <c r="C139" s="2"/>
    </row>
    <row r="140" spans="3:3">
      <c r="C140" s="2"/>
    </row>
    <row r="141" spans="3:3">
      <c r="C141" s="2"/>
    </row>
    <row r="142" spans="3:3">
      <c r="C142" s="2"/>
    </row>
    <row r="143" spans="3:3">
      <c r="C143" s="2"/>
    </row>
    <row r="144" spans="3:3">
      <c r="C144" s="2"/>
    </row>
    <row r="145" spans="3:3">
      <c r="C145" s="2"/>
    </row>
    <row r="146" spans="3:3">
      <c r="C146" s="2"/>
    </row>
    <row r="147" spans="3:3">
      <c r="C147" s="2"/>
    </row>
    <row r="148" spans="3:3">
      <c r="C148" s="2"/>
    </row>
  </sheetData>
  <mergeCells count="2">
    <mergeCell ref="A2:D2"/>
    <mergeCell ref="A3:B3"/>
  </mergeCells>
  <pageMargins left="0.786806" right="0.786806" top="0.944444" bottom="0.747917" header="0.314583" footer="0.511806"/>
  <pageSetup paperSize="9" scale="90" firstPageNumber="85" orientation="portrait" useFirstPageNumber="1" horizontalDpi="600" verticalDpi="600"/>
  <headerFooter>
    <oddFooter>&amp;C&amp;"Times New Roman"&amp;12— &amp;P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03"/>
  <sheetViews>
    <sheetView showZeros="0" view="pageBreakPreview" zoomScaleNormal="100" workbookViewId="0">
      <selection activeCell="C53" sqref="C53"/>
    </sheetView>
  </sheetViews>
  <sheetFormatPr defaultColWidth="9" defaultRowHeight="15.75" customHeight="1" outlineLevelCol="3"/>
  <cols>
    <col min="1" max="1" width="10.575" style="37" customWidth="1"/>
    <col min="2" max="2" width="37.75" style="37" customWidth="1"/>
    <col min="3" max="3" width="8.125" style="38" customWidth="1"/>
    <col min="4" max="4" width="36" style="37" customWidth="1"/>
    <col min="5" max="257" width="9" style="37" customWidth="1"/>
  </cols>
  <sheetData>
    <row r="1" s="36" customFormat="1" ht="25" customHeight="1" spans="1:3">
      <c r="A1" s="6" t="s">
        <v>1467</v>
      </c>
      <c r="B1" s="37"/>
      <c r="C1" s="39"/>
    </row>
    <row r="2" s="37" customFormat="1" ht="36.95" customHeight="1" spans="1:4">
      <c r="A2" s="40" t="s">
        <v>1468</v>
      </c>
      <c r="B2" s="41"/>
      <c r="C2" s="41"/>
      <c r="D2" s="41"/>
    </row>
    <row r="3" s="36" customFormat="1" ht="27" customHeight="1" spans="1:4">
      <c r="A3" s="42"/>
      <c r="B3" s="43"/>
      <c r="C3" s="44" t="s">
        <v>1460</v>
      </c>
      <c r="D3" s="44"/>
    </row>
    <row r="4" s="36" customFormat="1" ht="21.95" customHeight="1" spans="1:4">
      <c r="A4" s="45" t="s">
        <v>959</v>
      </c>
      <c r="B4" s="14" t="s">
        <v>1318</v>
      </c>
      <c r="C4" s="14" t="s">
        <v>646</v>
      </c>
      <c r="D4" s="45" t="s">
        <v>81</v>
      </c>
    </row>
    <row r="5" s="36" customFormat="1" ht="25" customHeight="1" spans="1:4">
      <c r="A5" s="31">
        <v>1030601</v>
      </c>
      <c r="B5" s="30" t="s">
        <v>1469</v>
      </c>
      <c r="C5" s="18">
        <f>XFD6</f>
        <v>0</v>
      </c>
      <c r="D5" s="46"/>
    </row>
    <row r="6" s="36" customFormat="1" ht="25" customHeight="1" spans="1:4">
      <c r="A6" s="31">
        <v>103060198</v>
      </c>
      <c r="B6" s="47" t="s">
        <v>1470</v>
      </c>
      <c r="C6" s="18">
        <f>SUM(XFD7:XFD16)</f>
        <v>0</v>
      </c>
      <c r="D6" s="46"/>
    </row>
    <row r="7" s="36" customFormat="1" ht="25" customHeight="1" spans="1:4">
      <c r="A7" s="22"/>
      <c r="B7" s="30" t="s">
        <v>1471</v>
      </c>
      <c r="C7" s="48">
        <v>49</v>
      </c>
      <c r="D7" s="49" t="s">
        <v>1472</v>
      </c>
    </row>
    <row r="8" s="36" customFormat="1" ht="25" customHeight="1" spans="1:4">
      <c r="A8" s="22"/>
      <c r="B8" s="47" t="s">
        <v>1473</v>
      </c>
      <c r="C8" s="48">
        <v>8312.5</v>
      </c>
      <c r="D8" s="49" t="s">
        <v>1474</v>
      </c>
    </row>
    <row r="9" s="36" customFormat="1" ht="25" customHeight="1" spans="1:4">
      <c r="A9" s="22"/>
      <c r="B9" s="47" t="s">
        <v>1475</v>
      </c>
      <c r="C9" s="48">
        <v>415.8</v>
      </c>
      <c r="D9" s="49" t="s">
        <v>1476</v>
      </c>
    </row>
    <row r="10" s="36" customFormat="1" ht="25" customHeight="1" spans="1:4">
      <c r="A10" s="22"/>
      <c r="B10" s="47" t="s">
        <v>1477</v>
      </c>
      <c r="C10" s="48">
        <v>92</v>
      </c>
      <c r="D10" s="49" t="s">
        <v>1478</v>
      </c>
    </row>
    <row r="11" s="36" customFormat="1" ht="25" customHeight="1" spans="1:4">
      <c r="A11" s="22"/>
      <c r="B11" s="47" t="s">
        <v>1479</v>
      </c>
      <c r="C11" s="48">
        <v>11.7</v>
      </c>
      <c r="D11" s="49" t="s">
        <v>1480</v>
      </c>
    </row>
    <row r="12" s="36" customFormat="1" ht="25" customHeight="1" spans="1:4">
      <c r="A12" s="22"/>
      <c r="B12" s="47" t="s">
        <v>1481</v>
      </c>
      <c r="C12" s="48">
        <v>0</v>
      </c>
      <c r="D12" s="49" t="s">
        <v>1482</v>
      </c>
    </row>
    <row r="13" s="36" customFormat="1" ht="25" customHeight="1" spans="1:4">
      <c r="A13" s="22"/>
      <c r="B13" s="47" t="s">
        <v>1483</v>
      </c>
      <c r="C13" s="48">
        <v>0</v>
      </c>
      <c r="D13" s="49" t="s">
        <v>1484</v>
      </c>
    </row>
    <row r="14" s="36" customFormat="1" ht="25" customHeight="1" spans="1:4">
      <c r="A14" s="22"/>
      <c r="B14" s="47" t="s">
        <v>1485</v>
      </c>
      <c r="C14" s="48">
        <v>1</v>
      </c>
      <c r="D14" s="49" t="s">
        <v>1486</v>
      </c>
    </row>
    <row r="15" s="36" customFormat="1" ht="25" customHeight="1" spans="1:4">
      <c r="A15" s="22"/>
      <c r="B15" s="47" t="s">
        <v>1487</v>
      </c>
      <c r="C15" s="48">
        <v>1.5</v>
      </c>
      <c r="D15" s="49" t="s">
        <v>1488</v>
      </c>
    </row>
    <row r="16" s="36" customFormat="1" ht="25" customHeight="1" spans="1:4">
      <c r="A16" s="22"/>
      <c r="B16" s="47" t="s">
        <v>1489</v>
      </c>
      <c r="C16" s="48">
        <v>0.6</v>
      </c>
      <c r="D16" s="49" t="s">
        <v>1490</v>
      </c>
    </row>
    <row r="17" s="36" customFormat="1" ht="25" customHeight="1" spans="1:4">
      <c r="A17" s="22"/>
      <c r="B17" s="47" t="s">
        <v>1491</v>
      </c>
      <c r="C17" s="50"/>
      <c r="D17" s="49" t="s">
        <v>1492</v>
      </c>
    </row>
    <row r="18" s="36" customFormat="1" ht="25" customHeight="1" spans="1:4">
      <c r="A18" s="31">
        <v>1030602</v>
      </c>
      <c r="B18" s="30" t="s">
        <v>1493</v>
      </c>
      <c r="C18" s="18">
        <f>XFD19</f>
        <v>0</v>
      </c>
      <c r="D18" s="46"/>
    </row>
    <row r="19" s="36" customFormat="1" ht="41" customHeight="1" spans="1:4">
      <c r="A19" s="31">
        <v>103060203</v>
      </c>
      <c r="B19" s="47" t="s">
        <v>1494</v>
      </c>
      <c r="C19" s="48">
        <v>250</v>
      </c>
      <c r="D19" s="51" t="s">
        <v>1495</v>
      </c>
    </row>
    <row r="20" s="36" customFormat="1" ht="25" customHeight="1" spans="1:4">
      <c r="A20" s="31">
        <v>1030603</v>
      </c>
      <c r="B20" s="30" t="s">
        <v>1496</v>
      </c>
      <c r="C20" s="18"/>
      <c r="D20" s="46"/>
    </row>
    <row r="21" s="36" customFormat="1" ht="25" customHeight="1" spans="1:4">
      <c r="A21" s="31">
        <v>1030604</v>
      </c>
      <c r="B21" s="30" t="s">
        <v>1497</v>
      </c>
      <c r="C21" s="18"/>
      <c r="D21" s="46"/>
    </row>
    <row r="22" s="36" customFormat="1" ht="25" customHeight="1" spans="1:4">
      <c r="A22" s="31">
        <v>1030698</v>
      </c>
      <c r="B22" s="30" t="s">
        <v>1498</v>
      </c>
      <c r="C22" s="18"/>
      <c r="D22" s="46"/>
    </row>
    <row r="23" s="36" customFormat="1" ht="25" customHeight="1" spans="1:4">
      <c r="A23" s="22"/>
      <c r="B23" s="52" t="s">
        <v>1499</v>
      </c>
      <c r="C23" s="24">
        <f>XFD5+XFD18+XFD20+XFD21+XFD22</f>
        <v>0</v>
      </c>
      <c r="D23" s="46"/>
    </row>
    <row r="24" s="36" customFormat="1" ht="25" customHeight="1" spans="1:4">
      <c r="A24" s="31">
        <v>11005</v>
      </c>
      <c r="B24" s="53" t="s">
        <v>910</v>
      </c>
      <c r="C24" s="18"/>
      <c r="D24" s="46"/>
    </row>
    <row r="25" s="36" customFormat="1" ht="25" customHeight="1" spans="1:4">
      <c r="A25" s="31"/>
      <c r="B25" s="53" t="s">
        <v>911</v>
      </c>
      <c r="C25" s="18">
        <v>132</v>
      </c>
      <c r="D25" s="46"/>
    </row>
    <row r="26" s="36" customFormat="1" ht="25" customHeight="1" spans="1:4">
      <c r="A26" s="22"/>
      <c r="B26" s="52" t="s">
        <v>927</v>
      </c>
      <c r="C26" s="24">
        <f>XFD23+XFD24+XFD25</f>
        <v>0</v>
      </c>
      <c r="D26" s="46"/>
    </row>
    <row r="27" s="36" customFormat="1" ht="15" spans="3:3">
      <c r="C27" s="39"/>
    </row>
    <row r="28" s="36" customFormat="1" ht="15" spans="3:3">
      <c r="C28" s="39"/>
    </row>
    <row r="29" s="36" customFormat="1" ht="15" spans="3:3">
      <c r="C29" s="39"/>
    </row>
    <row r="30" s="36" customFormat="1" ht="15" spans="3:3">
      <c r="C30" s="39"/>
    </row>
    <row r="31" s="36" customFormat="1" ht="15" spans="3:3">
      <c r="C31" s="39"/>
    </row>
    <row r="32" s="36" customFormat="1" ht="15" spans="3:3">
      <c r="C32" s="39"/>
    </row>
    <row r="33" s="36" customFormat="1" ht="15" spans="3:3">
      <c r="C33" s="39"/>
    </row>
    <row r="34" s="36" customFormat="1" ht="15" spans="3:3">
      <c r="C34" s="39"/>
    </row>
    <row r="35" s="36" customFormat="1" ht="15" spans="3:3">
      <c r="C35" s="39"/>
    </row>
    <row r="36" s="36" customFormat="1" ht="15" spans="3:3">
      <c r="C36" s="39"/>
    </row>
    <row r="37" s="36" customFormat="1" ht="15" spans="3:3">
      <c r="C37" s="39"/>
    </row>
    <row r="38" s="36" customFormat="1" ht="15" spans="3:3">
      <c r="C38" s="39"/>
    </row>
    <row r="39" s="36" customFormat="1" ht="15" spans="3:3">
      <c r="C39" s="39"/>
    </row>
    <row r="40" s="36" customFormat="1" ht="15" spans="3:3">
      <c r="C40" s="39"/>
    </row>
    <row r="41" s="36" customFormat="1" ht="15" spans="3:3">
      <c r="C41" s="39"/>
    </row>
    <row r="42" s="36" customFormat="1" ht="15" spans="3:3">
      <c r="C42" s="39"/>
    </row>
    <row r="43" s="36" customFormat="1" ht="15" spans="3:3">
      <c r="C43" s="39"/>
    </row>
    <row r="44" s="36" customFormat="1" ht="15" spans="3:3">
      <c r="C44" s="39"/>
    </row>
    <row r="45" s="36" customFormat="1" ht="15" spans="3:3">
      <c r="C45" s="39"/>
    </row>
    <row r="46" s="36" customFormat="1" ht="15" spans="3:3">
      <c r="C46" s="39"/>
    </row>
    <row r="47" s="36" customFormat="1" ht="15" spans="3:3">
      <c r="C47" s="39"/>
    </row>
    <row r="48" s="36" customFormat="1" ht="15" spans="3:3">
      <c r="C48" s="39"/>
    </row>
    <row r="49" s="36" customFormat="1" ht="15" spans="3:3">
      <c r="C49" s="39"/>
    </row>
    <row r="50" s="36" customFormat="1" ht="15" spans="3:3">
      <c r="C50" s="39"/>
    </row>
    <row r="51" s="36" customFormat="1" ht="15" spans="3:3">
      <c r="C51" s="39"/>
    </row>
    <row r="52" s="36" customFormat="1" ht="15" spans="3:3">
      <c r="C52" s="39"/>
    </row>
    <row r="53" s="36" customFormat="1" ht="15" spans="3:3">
      <c r="C53" s="39"/>
    </row>
    <row r="54" s="36" customFormat="1" ht="15" spans="3:3">
      <c r="C54" s="39"/>
    </row>
    <row r="55" s="36" customFormat="1" ht="15" spans="3:3">
      <c r="C55" s="39"/>
    </row>
    <row r="56" s="36" customFormat="1" ht="15" spans="3:3">
      <c r="C56" s="39"/>
    </row>
    <row r="57" s="36" customFormat="1" ht="15" spans="3:3">
      <c r="C57" s="39"/>
    </row>
    <row r="58" s="36" customFormat="1" ht="15" spans="3:3">
      <c r="C58" s="39"/>
    </row>
    <row r="59" s="36" customFormat="1" ht="15" spans="3:3">
      <c r="C59" s="39"/>
    </row>
    <row r="60" s="36" customFormat="1" ht="15" spans="3:3">
      <c r="C60" s="39"/>
    </row>
    <row r="61" s="36" customFormat="1" ht="15" spans="3:3">
      <c r="C61" s="39"/>
    </row>
    <row r="62" s="36" customFormat="1" ht="15" spans="3:3">
      <c r="C62" s="39"/>
    </row>
    <row r="63" s="36" customFormat="1" ht="15" spans="3:3">
      <c r="C63" s="39"/>
    </row>
    <row r="64" s="36" customFormat="1" ht="15" spans="3:3">
      <c r="C64" s="39"/>
    </row>
    <row r="65" s="36" customFormat="1" ht="15" spans="3:3">
      <c r="C65" s="39"/>
    </row>
    <row r="66" s="36" customFormat="1" ht="15" spans="3:3">
      <c r="C66" s="39"/>
    </row>
    <row r="67" s="36" customFormat="1" ht="15" spans="3:3">
      <c r="C67" s="39"/>
    </row>
    <row r="68" s="36" customFormat="1" ht="15" spans="3:3">
      <c r="C68" s="39"/>
    </row>
    <row r="69" s="36" customFormat="1" ht="15" spans="3:3">
      <c r="C69" s="39"/>
    </row>
    <row r="70" s="36" customFormat="1" ht="15" spans="3:3">
      <c r="C70" s="39"/>
    </row>
    <row r="71" s="36" customFormat="1" ht="15" spans="3:3">
      <c r="C71" s="39"/>
    </row>
    <row r="72" s="36" customFormat="1" ht="15" spans="3:3">
      <c r="C72" s="39"/>
    </row>
    <row r="73" s="36" customFormat="1" ht="15" spans="3:3">
      <c r="C73" s="39"/>
    </row>
    <row r="74" s="36" customFormat="1" ht="15" spans="3:3">
      <c r="C74" s="39"/>
    </row>
    <row r="75" s="36" customFormat="1" ht="15" spans="3:3">
      <c r="C75" s="39"/>
    </row>
    <row r="76" s="36" customFormat="1" ht="15" spans="3:3">
      <c r="C76" s="39"/>
    </row>
    <row r="77" s="36" customFormat="1" ht="15" spans="3:3">
      <c r="C77" s="39"/>
    </row>
    <row r="78" s="36" customFormat="1" ht="15" spans="3:3">
      <c r="C78" s="39"/>
    </row>
    <row r="79" s="36" customFormat="1" ht="15" spans="3:3">
      <c r="C79" s="39"/>
    </row>
    <row r="80" s="36" customFormat="1" ht="15" spans="3:3">
      <c r="C80" s="39"/>
    </row>
    <row r="81" s="36" customFormat="1" ht="15" spans="3:3">
      <c r="C81" s="39"/>
    </row>
    <row r="82" s="36" customFormat="1" ht="15" spans="3:3">
      <c r="C82" s="39"/>
    </row>
    <row r="83" s="36" customFormat="1" ht="15" spans="3:3">
      <c r="C83" s="39"/>
    </row>
    <row r="84" s="36" customFormat="1" ht="15" spans="3:3">
      <c r="C84" s="39"/>
    </row>
    <row r="85" s="36" customFormat="1" ht="15" spans="3:3">
      <c r="C85" s="39"/>
    </row>
    <row r="86" s="36" customFormat="1" ht="15" spans="3:3">
      <c r="C86" s="39"/>
    </row>
    <row r="87" s="36" customFormat="1" ht="15" spans="3:3">
      <c r="C87" s="39"/>
    </row>
    <row r="88" s="36" customFormat="1" ht="15" spans="3:3">
      <c r="C88" s="39"/>
    </row>
    <row r="89" s="36" customFormat="1" ht="15" spans="3:3">
      <c r="C89" s="39"/>
    </row>
    <row r="90" s="36" customFormat="1" ht="15" spans="3:3">
      <c r="C90" s="39"/>
    </row>
    <row r="91" s="36" customFormat="1" ht="15" spans="3:3">
      <c r="C91" s="39"/>
    </row>
    <row r="92" s="36" customFormat="1" ht="15" spans="3:3">
      <c r="C92" s="39"/>
    </row>
    <row r="93" s="36" customFormat="1" ht="15" spans="3:3">
      <c r="C93" s="39"/>
    </row>
    <row r="94" s="36" customFormat="1" ht="15" spans="3:3">
      <c r="C94" s="39"/>
    </row>
    <row r="95" s="36" customFormat="1" ht="15" spans="3:3">
      <c r="C95" s="39"/>
    </row>
    <row r="96" s="36" customFormat="1" ht="15" spans="3:3">
      <c r="C96" s="39"/>
    </row>
    <row r="97" s="36" customFormat="1" ht="15" spans="3:3">
      <c r="C97" s="39"/>
    </row>
    <row r="98" s="36" customFormat="1" ht="15" spans="3:3">
      <c r="C98" s="39"/>
    </row>
    <row r="99" s="36" customFormat="1" ht="15" spans="3:3">
      <c r="C99" s="39"/>
    </row>
    <row r="100" s="36" customFormat="1" ht="15" spans="3:3">
      <c r="C100" s="39"/>
    </row>
    <row r="101" s="36" customFormat="1" ht="15" spans="3:3">
      <c r="C101" s="39"/>
    </row>
    <row r="102" s="36" customFormat="1" ht="15" spans="3:3">
      <c r="C102" s="39"/>
    </row>
    <row r="103" s="36" customFormat="1" ht="15" spans="3:3">
      <c r="C103" s="39"/>
    </row>
  </sheetData>
  <mergeCells count="3">
    <mergeCell ref="A2:D2"/>
    <mergeCell ref="A3:B3"/>
    <mergeCell ref="C3:D3"/>
  </mergeCells>
  <pageMargins left="0.590278" right="0.590278" top="0.944444" bottom="0.747917" header="0.314583" footer="0.511806"/>
  <pageSetup paperSize="9" scale="95" firstPageNumber="86" orientation="portrait" useFirstPageNumber="1" horizontalDpi="600" verticalDpi="600"/>
  <headerFooter>
    <oddFooter>&amp;C&amp;"Times New Roman"&amp;12— &amp;P —</odd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E156"/>
  <sheetViews>
    <sheetView view="pageBreakPreview" zoomScaleNormal="100" workbookViewId="0">
      <selection activeCell="C53" sqref="C53"/>
    </sheetView>
  </sheetViews>
  <sheetFormatPr defaultColWidth="9" defaultRowHeight="15.75" customHeight="1" outlineLevelCol="4"/>
  <cols>
    <col min="1" max="1" width="9.25" style="2" customWidth="1"/>
    <col min="2" max="2" width="37.25" style="2" customWidth="1"/>
    <col min="3" max="3" width="8.375" style="5" customWidth="1"/>
    <col min="4" max="4" width="34.125" style="2" customWidth="1"/>
    <col min="5" max="257" width="9" style="2" customWidth="1"/>
  </cols>
  <sheetData>
    <row r="1" s="1" customFormat="1" ht="30" customHeight="1" spans="1:3">
      <c r="A1" s="6" t="s">
        <v>1500</v>
      </c>
      <c r="B1" s="2"/>
      <c r="C1" s="7"/>
    </row>
    <row r="2" s="2" customFormat="1" ht="31" customHeight="1" spans="1:4">
      <c r="A2" s="8" t="s">
        <v>1501</v>
      </c>
      <c r="B2" s="9"/>
      <c r="C2" s="9"/>
      <c r="D2" s="9"/>
    </row>
    <row r="3" s="1" customFormat="1" ht="26.1" customHeight="1" spans="1:4">
      <c r="A3" s="10"/>
      <c r="B3" s="10"/>
      <c r="C3" s="11"/>
      <c r="D3" s="29" t="s">
        <v>1502</v>
      </c>
    </row>
    <row r="4" s="28" customFormat="1" ht="21.95" customHeight="1" spans="1:5">
      <c r="A4" s="13" t="s">
        <v>959</v>
      </c>
      <c r="B4" s="14" t="s">
        <v>1503</v>
      </c>
      <c r="C4" s="14" t="s">
        <v>646</v>
      </c>
      <c r="D4" s="13" t="s">
        <v>81</v>
      </c>
      <c r="E4" s="7"/>
    </row>
    <row r="5" s="1" customFormat="1" ht="28" customHeight="1" spans="1:4">
      <c r="A5" s="16">
        <v>208</v>
      </c>
      <c r="B5" s="30" t="s">
        <v>916</v>
      </c>
      <c r="C5" s="18"/>
      <c r="D5" s="22"/>
    </row>
    <row r="6" s="1" customFormat="1" ht="28" customHeight="1" spans="1:4">
      <c r="A6" s="16">
        <v>20804</v>
      </c>
      <c r="B6" s="16" t="s">
        <v>932</v>
      </c>
      <c r="C6" s="18"/>
      <c r="D6" s="31"/>
    </row>
    <row r="7" s="1" customFormat="1" ht="28" customHeight="1" spans="1:4">
      <c r="A7" s="16">
        <v>2080451</v>
      </c>
      <c r="B7" s="16" t="s">
        <v>933</v>
      </c>
      <c r="C7" s="18"/>
      <c r="D7" s="31"/>
    </row>
    <row r="8" s="1" customFormat="1" ht="28" customHeight="1" spans="1:4">
      <c r="A8" s="16">
        <v>223</v>
      </c>
      <c r="B8" s="30" t="s">
        <v>917</v>
      </c>
      <c r="C8" s="18">
        <f>XFD9+XFD12</f>
        <v>0</v>
      </c>
      <c r="D8" s="31"/>
    </row>
    <row r="9" s="1" customFormat="1" ht="28" customHeight="1" spans="1:4">
      <c r="A9" s="16">
        <v>22301</v>
      </c>
      <c r="B9" s="16" t="s">
        <v>934</v>
      </c>
      <c r="C9" s="18"/>
      <c r="D9" s="32"/>
    </row>
    <row r="10" s="1" customFormat="1" ht="28" customHeight="1" spans="1:4">
      <c r="A10" s="16" t="s">
        <v>935</v>
      </c>
      <c r="B10" s="16" t="s">
        <v>1504</v>
      </c>
      <c r="C10" s="18"/>
      <c r="D10" s="32"/>
    </row>
    <row r="11" s="1" customFormat="1" ht="28" customHeight="1" spans="1:4">
      <c r="A11" s="16" t="s">
        <v>937</v>
      </c>
      <c r="B11" s="16" t="s">
        <v>1505</v>
      </c>
      <c r="C11" s="18"/>
      <c r="D11" s="32"/>
    </row>
    <row r="12" s="1" customFormat="1" ht="28" customHeight="1" spans="1:4">
      <c r="A12" s="16">
        <v>22399</v>
      </c>
      <c r="B12" s="16" t="s">
        <v>939</v>
      </c>
      <c r="C12" s="18">
        <f t="shared" ref="C12:C16" si="0">XFD13</f>
        <v>0</v>
      </c>
      <c r="D12" s="31"/>
    </row>
    <row r="13" s="1" customFormat="1" ht="159" customHeight="1" spans="1:4">
      <c r="A13" s="16" t="s">
        <v>1506</v>
      </c>
      <c r="B13" s="16" t="s">
        <v>941</v>
      </c>
      <c r="C13" s="18">
        <v>5132.87</v>
      </c>
      <c r="D13" s="31" t="s">
        <v>1507</v>
      </c>
    </row>
    <row r="14" s="1" customFormat="1" ht="27" customHeight="1" spans="1:4">
      <c r="A14" s="16"/>
      <c r="B14" s="33" t="s">
        <v>1508</v>
      </c>
      <c r="C14" s="24">
        <f>XFD5+XFD8</f>
        <v>0</v>
      </c>
      <c r="D14" s="31"/>
    </row>
    <row r="15" s="1" customFormat="1" ht="27" customHeight="1" spans="1:4">
      <c r="A15" s="16" t="s">
        <v>918</v>
      </c>
      <c r="B15" s="30" t="s">
        <v>1509</v>
      </c>
      <c r="C15" s="18">
        <f t="shared" si="0"/>
        <v>0</v>
      </c>
      <c r="D15" s="31"/>
    </row>
    <row r="16" s="1" customFormat="1" ht="27" customHeight="1" spans="1:4">
      <c r="A16" s="16" t="s">
        <v>919</v>
      </c>
      <c r="B16" s="16" t="s">
        <v>942</v>
      </c>
      <c r="C16" s="18">
        <f t="shared" si="0"/>
        <v>0</v>
      </c>
      <c r="D16" s="32"/>
    </row>
    <row r="17" s="1" customFormat="1" ht="83" customHeight="1" spans="1:4">
      <c r="A17" s="16" t="s">
        <v>943</v>
      </c>
      <c r="B17" s="16" t="s">
        <v>944</v>
      </c>
      <c r="C17" s="18">
        <v>4133</v>
      </c>
      <c r="D17" s="34" t="s">
        <v>1510</v>
      </c>
    </row>
    <row r="18" s="1" customFormat="1" ht="31" customHeight="1" spans="1:4">
      <c r="A18" s="22"/>
      <c r="B18" s="35" t="s">
        <v>78</v>
      </c>
      <c r="C18" s="24">
        <f>XFD14+XFD15</f>
        <v>0</v>
      </c>
      <c r="D18" s="22"/>
    </row>
    <row r="19" s="4" customFormat="1" ht="12.75" spans="3:3">
      <c r="C19" s="15"/>
    </row>
    <row r="20" s="4" customFormat="1" ht="12.75" spans="3:3">
      <c r="C20" s="15"/>
    </row>
    <row r="21" s="4" customFormat="1" ht="12.75" spans="3:3">
      <c r="C21" s="15"/>
    </row>
    <row r="22" s="4" customFormat="1" ht="12.75" spans="3:3">
      <c r="C22" s="15"/>
    </row>
    <row r="23" s="4" customFormat="1" ht="12.75" spans="3:3">
      <c r="C23" s="15"/>
    </row>
    <row r="24" s="4" customFormat="1" ht="12.75" spans="3:3">
      <c r="C24" s="15"/>
    </row>
    <row r="25" s="4" customFormat="1" ht="12.75" spans="3:3">
      <c r="C25" s="15"/>
    </row>
    <row r="26" s="4" customFormat="1" ht="12.75" spans="3:3">
      <c r="C26" s="15"/>
    </row>
    <row r="27" s="4" customFormat="1" ht="12.75" spans="3:3">
      <c r="C27" s="15"/>
    </row>
    <row r="28" s="4" customFormat="1" ht="12.75" spans="3:3">
      <c r="C28" s="15"/>
    </row>
    <row r="29" s="4" customFormat="1" ht="12.75" spans="3:3">
      <c r="C29" s="15"/>
    </row>
    <row r="30" s="4" customFormat="1" ht="12.75" spans="3:3">
      <c r="C30" s="15"/>
    </row>
    <row r="31" s="4" customFormat="1" ht="12.75" spans="3:3">
      <c r="C31" s="15"/>
    </row>
    <row r="32" s="4" customFormat="1" ht="12.75" spans="3:3">
      <c r="C32" s="15"/>
    </row>
    <row r="33" s="4" customFormat="1" ht="12.75" spans="3:3">
      <c r="C33" s="15"/>
    </row>
    <row r="34" s="4" customFormat="1" ht="12.75" spans="3:3">
      <c r="C34" s="15"/>
    </row>
    <row r="35" s="4" customFormat="1" ht="12.75" spans="3:3">
      <c r="C35" s="15"/>
    </row>
    <row r="36" s="4" customFormat="1" ht="12.75" spans="3:3">
      <c r="C36" s="15"/>
    </row>
    <row r="37" s="4" customFormat="1" ht="12.75" spans="3:3">
      <c r="C37" s="15"/>
    </row>
    <row r="38" s="4" customFormat="1" ht="12.75" spans="3:3">
      <c r="C38" s="15"/>
    </row>
    <row r="39" s="4" customFormat="1" ht="12.75" spans="3:3">
      <c r="C39" s="15"/>
    </row>
    <row r="40" s="4" customFormat="1" ht="12.75" spans="3:3">
      <c r="C40" s="15"/>
    </row>
    <row r="41" s="4" customFormat="1" ht="12.75" spans="3:3">
      <c r="C41" s="15"/>
    </row>
    <row r="42" s="4" customFormat="1" ht="12.75" spans="3:3">
      <c r="C42" s="15"/>
    </row>
    <row r="43" s="4" customFormat="1" ht="12.75" spans="3:3">
      <c r="C43" s="15"/>
    </row>
    <row r="44" s="4" customFormat="1" ht="12.75" spans="3:3">
      <c r="C44" s="15"/>
    </row>
    <row r="45" s="4" customFormat="1" ht="12.75" spans="3:3">
      <c r="C45" s="15"/>
    </row>
    <row r="46" s="4" customFormat="1" ht="12.75" spans="3:3">
      <c r="C46" s="15"/>
    </row>
    <row r="47" s="4" customFormat="1" ht="12.75" spans="3:3">
      <c r="C47" s="15"/>
    </row>
    <row r="48" s="4" customFormat="1" ht="12.75" spans="3:3">
      <c r="C48" s="15"/>
    </row>
    <row r="49" s="4" customFormat="1" ht="12.75" spans="3:3">
      <c r="C49" s="15"/>
    </row>
    <row r="50" s="4" customFormat="1" ht="12.75" spans="3:3">
      <c r="C50" s="15"/>
    </row>
    <row r="51" s="4" customFormat="1" ht="12.75" spans="3:3">
      <c r="C51" s="15"/>
    </row>
    <row r="52" s="4" customFormat="1" ht="12.75" spans="3:3">
      <c r="C52" s="15"/>
    </row>
    <row r="53" s="4" customFormat="1" ht="12.75" spans="3:3">
      <c r="C53" s="15"/>
    </row>
    <row r="54" s="4" customFormat="1" ht="12.75" spans="3:3">
      <c r="C54" s="15"/>
    </row>
    <row r="55" s="4" customFormat="1" ht="12.75" spans="3:3">
      <c r="C55" s="15"/>
    </row>
    <row r="56" s="4" customFormat="1" ht="12.75" spans="3:3">
      <c r="C56" s="15"/>
    </row>
    <row r="57" s="4" customFormat="1" ht="12.75" spans="3:3">
      <c r="C57" s="15"/>
    </row>
    <row r="58" s="4" customFormat="1" ht="12.75" spans="3:3">
      <c r="C58" s="15"/>
    </row>
    <row r="59" s="4" customFormat="1" ht="12.75" spans="3:3">
      <c r="C59" s="15"/>
    </row>
    <row r="60" s="4" customFormat="1" ht="12.75" spans="3:3">
      <c r="C60" s="15"/>
    </row>
    <row r="61" s="4" customFormat="1" ht="12.75" spans="3:3">
      <c r="C61" s="15"/>
    </row>
    <row r="62" s="4" customFormat="1" ht="12.75" spans="3:3">
      <c r="C62" s="15"/>
    </row>
    <row r="63" s="4" customFormat="1" ht="12.75" spans="3:3">
      <c r="C63" s="15"/>
    </row>
    <row r="64" s="4" customFormat="1" ht="12.75" spans="3:3">
      <c r="C64" s="15"/>
    </row>
    <row r="65" s="4" customFormat="1" ht="12.75" spans="3:3">
      <c r="C65" s="15"/>
    </row>
    <row r="66" s="4" customFormat="1" ht="12.75" spans="3:3">
      <c r="C66" s="15"/>
    </row>
    <row r="67" s="4" customFormat="1" ht="12.75" spans="3:3">
      <c r="C67" s="15"/>
    </row>
    <row r="68" s="4" customFormat="1" ht="12.75" spans="3:3">
      <c r="C68" s="15"/>
    </row>
    <row r="69" s="4" customFormat="1" ht="12.75" spans="3:3">
      <c r="C69" s="15"/>
    </row>
    <row r="70" s="4" customFormat="1" ht="12.75" spans="3:3">
      <c r="C70" s="15"/>
    </row>
    <row r="71" s="2" customFormat="1" customHeight="1" spans="3:3">
      <c r="C71" s="5"/>
    </row>
    <row r="72" s="2" customFormat="1" customHeight="1" spans="3:3">
      <c r="C72" s="5"/>
    </row>
    <row r="73" s="2" customFormat="1" customHeight="1" spans="3:3">
      <c r="C73" s="5"/>
    </row>
    <row r="74" s="2" customFormat="1" customHeight="1" spans="3:3">
      <c r="C74" s="5"/>
    </row>
    <row r="75" s="2" customFormat="1" customHeight="1" spans="3:3">
      <c r="C75" s="5"/>
    </row>
    <row r="76" s="2" customFormat="1" customHeight="1" spans="3:3">
      <c r="C76" s="5"/>
    </row>
    <row r="77" s="2" customFormat="1" customHeight="1" spans="3:3">
      <c r="C77" s="5"/>
    </row>
    <row r="78" s="2" customFormat="1" customHeight="1" spans="3:3">
      <c r="C78" s="5"/>
    </row>
    <row r="79" s="2" customFormat="1" customHeight="1" spans="3:3">
      <c r="C79" s="5"/>
    </row>
    <row r="80" s="2" customFormat="1" customHeight="1" spans="3:3">
      <c r="C80" s="5"/>
    </row>
    <row r="81" s="2" customFormat="1" customHeight="1" spans="3:3">
      <c r="C81" s="5"/>
    </row>
    <row r="82" s="2" customFormat="1" spans="3:3">
      <c r="C82" s="5"/>
    </row>
    <row r="83" s="2" customFormat="1" spans="3:3">
      <c r="C83" s="5"/>
    </row>
    <row r="84" s="2" customFormat="1" spans="3:3">
      <c r="C84" s="5"/>
    </row>
    <row r="85" s="2" customFormat="1" spans="3:3">
      <c r="C85" s="5"/>
    </row>
    <row r="86" s="2" customFormat="1" spans="3:3">
      <c r="C86" s="5"/>
    </row>
    <row r="87" s="2" customFormat="1" spans="3:3">
      <c r="C87" s="5"/>
    </row>
    <row r="88" s="2" customFormat="1" spans="3:3">
      <c r="C88" s="5"/>
    </row>
    <row r="89" s="2" customFormat="1" spans="3:3">
      <c r="C89" s="5"/>
    </row>
    <row r="90" s="2" customFormat="1" spans="3:3">
      <c r="C90" s="5"/>
    </row>
    <row r="91" s="2" customFormat="1" spans="3:3">
      <c r="C91" s="5"/>
    </row>
    <row r="92" s="2" customFormat="1" spans="3:3">
      <c r="C92" s="5"/>
    </row>
    <row r="93" s="2" customFormat="1" spans="3:3">
      <c r="C93" s="5"/>
    </row>
    <row r="94" s="2" customFormat="1" spans="3:3">
      <c r="C94" s="5"/>
    </row>
    <row r="95" s="2" customFormat="1" spans="3:3">
      <c r="C95" s="5"/>
    </row>
    <row r="96" s="2" customFormat="1" spans="3:3">
      <c r="C96" s="5"/>
    </row>
    <row r="97" s="2" customFormat="1" spans="3:3">
      <c r="C97" s="5"/>
    </row>
    <row r="98" s="2" customFormat="1" spans="3:3">
      <c r="C98" s="5"/>
    </row>
    <row r="99" s="2" customFormat="1" spans="3:3">
      <c r="C99" s="5"/>
    </row>
    <row r="100" s="2" customFormat="1" spans="3:3">
      <c r="C100" s="5"/>
    </row>
    <row r="101" s="2" customFormat="1" spans="3:3">
      <c r="C101" s="5"/>
    </row>
    <row r="102" s="2" customFormat="1" spans="3:3">
      <c r="C102" s="5"/>
    </row>
    <row r="103" s="2" customFormat="1" spans="3:3">
      <c r="C103" s="5"/>
    </row>
    <row r="104" s="2" customFormat="1" spans="3:3">
      <c r="C104" s="5"/>
    </row>
    <row r="105" s="2" customFormat="1" spans="3:3">
      <c r="C105" s="5"/>
    </row>
    <row r="106" s="2" customFormat="1" spans="3:3">
      <c r="C106" s="5"/>
    </row>
    <row r="107" s="2" customFormat="1" spans="3:3">
      <c r="C107" s="5"/>
    </row>
    <row r="108" s="2" customFormat="1" spans="3:3">
      <c r="C108" s="5"/>
    </row>
    <row r="109" s="2" customFormat="1" spans="3:3">
      <c r="C109" s="5"/>
    </row>
    <row r="110" s="2" customFormat="1" spans="3:3">
      <c r="C110" s="5"/>
    </row>
    <row r="111" s="2" customFormat="1" spans="3:3">
      <c r="C111" s="5"/>
    </row>
    <row r="112" s="2" customFormat="1" spans="3:3">
      <c r="C112" s="5"/>
    </row>
    <row r="113" s="2" customFormat="1" spans="3:3">
      <c r="C113" s="5"/>
    </row>
    <row r="114" s="2" customFormat="1" spans="3:3">
      <c r="C114" s="5"/>
    </row>
    <row r="115" s="2" customFormat="1" spans="3:3">
      <c r="C115" s="5"/>
    </row>
    <row r="116" s="2" customFormat="1" spans="3:3">
      <c r="C116" s="5"/>
    </row>
    <row r="117" s="2" customFormat="1" spans="3:3">
      <c r="C117" s="5"/>
    </row>
    <row r="118" s="2" customFormat="1" spans="3:3">
      <c r="C118" s="5"/>
    </row>
    <row r="119" s="2" customFormat="1" spans="3:3">
      <c r="C119" s="5"/>
    </row>
    <row r="120" s="2" customFormat="1" spans="3:3">
      <c r="C120" s="5"/>
    </row>
    <row r="121" s="2" customFormat="1" spans="3:3">
      <c r="C121" s="5"/>
    </row>
    <row r="122" s="2" customFormat="1" spans="3:3">
      <c r="C122" s="5"/>
    </row>
    <row r="123" s="2" customFormat="1" spans="3:3">
      <c r="C123" s="5"/>
    </row>
    <row r="124" s="2" customFormat="1" spans="3:3">
      <c r="C124" s="5"/>
    </row>
    <row r="125" s="2" customFormat="1" spans="3:3">
      <c r="C125" s="5"/>
    </row>
    <row r="126" s="2" customFormat="1" spans="3:3">
      <c r="C126" s="5"/>
    </row>
    <row r="127" s="2" customFormat="1" spans="3:3">
      <c r="C127" s="5"/>
    </row>
    <row r="128" s="2" customFormat="1" spans="3:3">
      <c r="C128" s="5"/>
    </row>
    <row r="129" s="2" customFormat="1" spans="3:3">
      <c r="C129" s="5"/>
    </row>
    <row r="130" s="2" customFormat="1" spans="3:3">
      <c r="C130" s="5"/>
    </row>
    <row r="131" s="2" customFormat="1" spans="3:3">
      <c r="C131" s="5"/>
    </row>
    <row r="132" s="2" customFormat="1" spans="3:3">
      <c r="C132" s="5"/>
    </row>
    <row r="133" s="2" customFormat="1" spans="3:3">
      <c r="C133" s="5"/>
    </row>
    <row r="134" s="2" customFormat="1" spans="3:3">
      <c r="C134" s="5"/>
    </row>
    <row r="135" s="2" customFormat="1" spans="3:3">
      <c r="C135" s="5"/>
    </row>
    <row r="136" s="2" customFormat="1" spans="3:3">
      <c r="C136" s="5"/>
    </row>
    <row r="137" s="2" customFormat="1" spans="3:3">
      <c r="C137" s="5"/>
    </row>
    <row r="138" s="2" customFormat="1" spans="3:3">
      <c r="C138" s="5"/>
    </row>
    <row r="139" s="2" customFormat="1" spans="3:3">
      <c r="C139" s="5"/>
    </row>
    <row r="140" s="2" customFormat="1" spans="3:3">
      <c r="C140" s="5"/>
    </row>
    <row r="141" s="2" customFormat="1" spans="3:3">
      <c r="C141" s="5"/>
    </row>
    <row r="142" s="2" customFormat="1" spans="3:3">
      <c r="C142" s="5"/>
    </row>
    <row r="143" s="2" customFormat="1" spans="3:3">
      <c r="C143" s="5"/>
    </row>
    <row r="144" s="2" customFormat="1" spans="3:3">
      <c r="C144" s="5"/>
    </row>
    <row r="145" s="2" customFormat="1" spans="3:3">
      <c r="C145" s="5"/>
    </row>
    <row r="146" s="2" customFormat="1" spans="3:3">
      <c r="C146" s="5"/>
    </row>
    <row r="147" s="2" customFormat="1" spans="3:3">
      <c r="C147" s="5"/>
    </row>
    <row r="148" s="2" customFormat="1" spans="3:3">
      <c r="C148" s="5"/>
    </row>
    <row r="149" s="2" customFormat="1" spans="3:3">
      <c r="C149" s="5"/>
    </row>
    <row r="150" s="2" customFormat="1" spans="3:3">
      <c r="C150" s="5"/>
    </row>
    <row r="151" s="2" customFormat="1" spans="3:3">
      <c r="C151" s="5"/>
    </row>
    <row r="152" s="2" customFormat="1" spans="3:3">
      <c r="C152" s="5"/>
    </row>
    <row r="153" s="2" customFormat="1" spans="3:3">
      <c r="C153" s="5"/>
    </row>
    <row r="154" s="2" customFormat="1" spans="3:3">
      <c r="C154" s="5"/>
    </row>
    <row r="155" s="2" customFormat="1" spans="3:3">
      <c r="C155" s="5"/>
    </row>
    <row r="156" s="2" customFormat="1" spans="3:3">
      <c r="C156" s="5"/>
    </row>
  </sheetData>
  <mergeCells count="2">
    <mergeCell ref="A2:D2"/>
    <mergeCell ref="A3:B3"/>
  </mergeCells>
  <pageMargins left="0.590278" right="0.590278" top="0.944444" bottom="0.747917" header="0.314583" footer="0.511806"/>
  <pageSetup paperSize="9" scale="98" firstPageNumber="87" orientation="portrait" useFirstPageNumber="1" horizontalDpi="600" verticalDpi="600"/>
  <headerFooter>
    <oddFooter>&amp;C&amp;"Times New Roman"&amp;12— &amp;P —</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6"/>
  <sheetViews>
    <sheetView workbookViewId="0">
      <selection activeCell="C53" sqref="C53"/>
    </sheetView>
  </sheetViews>
  <sheetFormatPr defaultColWidth="9" defaultRowHeight="15.75" customHeight="1" outlineLevelCol="4"/>
  <cols>
    <col min="1" max="1" width="10.4416666666667" style="2" customWidth="1"/>
    <col min="2" max="2" width="35.2166666666667" style="2" customWidth="1"/>
    <col min="3" max="3" width="8.88333333333333" style="5" customWidth="1"/>
    <col min="4" max="4" width="31.775" style="2" customWidth="1"/>
    <col min="5" max="257" width="9" style="2" customWidth="1"/>
  </cols>
  <sheetData>
    <row r="1" s="1" customFormat="1" ht="30" customHeight="1" spans="1:3">
      <c r="A1" s="6" t="s">
        <v>1511</v>
      </c>
      <c r="B1" s="2"/>
      <c r="C1" s="7"/>
    </row>
    <row r="2" s="2" customFormat="1" ht="41.25" customHeight="1" spans="1:4">
      <c r="A2" s="8" t="s">
        <v>1512</v>
      </c>
      <c r="B2" s="9"/>
      <c r="C2" s="9"/>
      <c r="D2" s="9"/>
    </row>
    <row r="3" s="2" customFormat="1" ht="25.95" customHeight="1" spans="1:4">
      <c r="A3" s="10"/>
      <c r="B3" s="10"/>
      <c r="C3" s="11"/>
      <c r="D3" s="12" t="s">
        <v>1466</v>
      </c>
    </row>
    <row r="4" s="3" customFormat="1" ht="22.05" customHeight="1" spans="1:5">
      <c r="A4" s="13" t="s">
        <v>959</v>
      </c>
      <c r="B4" s="14" t="s">
        <v>1513</v>
      </c>
      <c r="C4" s="14" t="s">
        <v>646</v>
      </c>
      <c r="D4" s="13" t="s">
        <v>81</v>
      </c>
      <c r="E4" s="15"/>
    </row>
    <row r="5" s="4" customFormat="1" ht="24" customHeight="1" spans="1:4">
      <c r="A5" s="16" t="s">
        <v>918</v>
      </c>
      <c r="B5" s="17" t="s">
        <v>1509</v>
      </c>
      <c r="C5" s="18"/>
      <c r="D5" s="19"/>
    </row>
    <row r="6" s="4" customFormat="1" ht="24" customHeight="1" spans="1:4">
      <c r="A6" s="16"/>
      <c r="B6" s="16"/>
      <c r="C6" s="18"/>
      <c r="D6" s="20"/>
    </row>
    <row r="7" s="1" customFormat="1" ht="105" customHeight="1" spans="1:4">
      <c r="A7" s="16"/>
      <c r="B7" s="16"/>
      <c r="C7" s="18"/>
      <c r="D7" s="21"/>
    </row>
    <row r="8" s="4" customFormat="1" ht="24" customHeight="1" spans="1:4">
      <c r="A8" s="22"/>
      <c r="B8" s="23"/>
      <c r="C8" s="24"/>
      <c r="D8" s="25"/>
    </row>
    <row r="9" s="4" customFormat="1" ht="12.75" spans="1:4">
      <c r="A9" s="26" t="s">
        <v>1514</v>
      </c>
      <c r="B9" s="27"/>
      <c r="C9" s="27"/>
      <c r="D9" s="27"/>
    </row>
    <row r="10" s="4" customFormat="1" ht="12.75" spans="1:4">
      <c r="A10" s="27"/>
      <c r="B10" s="27"/>
      <c r="C10" s="27"/>
      <c r="D10" s="27"/>
    </row>
    <row r="11" s="4" customFormat="1" ht="12.75" spans="1:4">
      <c r="A11" s="27"/>
      <c r="B11" s="27"/>
      <c r="C11" s="27"/>
      <c r="D11" s="27"/>
    </row>
    <row r="12" s="4" customFormat="1" ht="12.75" spans="3:3">
      <c r="C12" s="15"/>
    </row>
    <row r="13" s="4" customFormat="1" ht="12.75" spans="3:3">
      <c r="C13" s="15"/>
    </row>
    <row r="14" s="4" customFormat="1" ht="12.75" spans="3:3">
      <c r="C14" s="15"/>
    </row>
    <row r="15" s="4" customFormat="1" ht="12.75" spans="3:3">
      <c r="C15" s="15"/>
    </row>
    <row r="16" s="4" customFormat="1" ht="12.75" spans="3:3">
      <c r="C16" s="15"/>
    </row>
    <row r="17" s="4" customFormat="1" ht="12.75" spans="3:3">
      <c r="C17" s="15"/>
    </row>
    <row r="18" s="4" customFormat="1" ht="12.75" spans="3:3">
      <c r="C18" s="15"/>
    </row>
    <row r="19" s="4" customFormat="1" ht="12.75" spans="3:3">
      <c r="C19" s="15"/>
    </row>
    <row r="20" s="4" customFormat="1" ht="12.75" spans="3:3">
      <c r="C20" s="15"/>
    </row>
    <row r="21" s="4" customFormat="1" ht="12.75" spans="3:3">
      <c r="C21" s="15"/>
    </row>
    <row r="22" s="4" customFormat="1" ht="12.75" spans="3:3">
      <c r="C22" s="15"/>
    </row>
    <row r="23" s="4" customFormat="1" ht="12.75" spans="3:3">
      <c r="C23" s="15"/>
    </row>
    <row r="24" s="4" customFormat="1" ht="12.75" spans="3:3">
      <c r="C24" s="15"/>
    </row>
    <row r="25" s="4" customFormat="1" ht="12.75" spans="3:3">
      <c r="C25" s="15"/>
    </row>
    <row r="26" s="4" customFormat="1" ht="12.75" spans="3:3">
      <c r="C26" s="15"/>
    </row>
    <row r="27" s="4" customFormat="1" ht="12.75" spans="3:3">
      <c r="C27" s="15"/>
    </row>
    <row r="28" s="4" customFormat="1" ht="12.75" spans="3:3">
      <c r="C28" s="15"/>
    </row>
    <row r="29" s="4" customFormat="1" ht="12.75" spans="3:3">
      <c r="C29" s="15"/>
    </row>
    <row r="30" s="4" customFormat="1" ht="12.75" spans="3:3">
      <c r="C30" s="15"/>
    </row>
    <row r="31" s="4" customFormat="1" ht="12.75" spans="3:3">
      <c r="C31" s="15"/>
    </row>
    <row r="32" s="4" customFormat="1" ht="12.75" spans="3:3">
      <c r="C32" s="15"/>
    </row>
    <row r="33" s="4" customFormat="1" ht="12.75" spans="3:3">
      <c r="C33" s="15"/>
    </row>
    <row r="34" s="4" customFormat="1" ht="12.75" spans="3:3">
      <c r="C34" s="15"/>
    </row>
    <row r="35" s="4" customFormat="1" ht="12.75" spans="3:3">
      <c r="C35" s="15"/>
    </row>
    <row r="36" s="4" customFormat="1" ht="12.75" spans="3:3">
      <c r="C36" s="15"/>
    </row>
    <row r="37" s="4" customFormat="1" ht="12.75" spans="3:3">
      <c r="C37" s="15"/>
    </row>
    <row r="38" s="4" customFormat="1" ht="12.75" spans="3:3">
      <c r="C38" s="15"/>
    </row>
    <row r="39" s="4" customFormat="1" ht="12.75" spans="3:3">
      <c r="C39" s="15"/>
    </row>
    <row r="40" s="4" customFormat="1" ht="12.75" spans="3:3">
      <c r="C40" s="15"/>
    </row>
    <row r="41" s="4" customFormat="1" ht="12.75" spans="3:3">
      <c r="C41" s="15"/>
    </row>
    <row r="42" s="4" customFormat="1" ht="12.75" spans="3:3">
      <c r="C42" s="15"/>
    </row>
    <row r="43" s="4" customFormat="1" ht="12.75" spans="3:3">
      <c r="C43" s="15"/>
    </row>
    <row r="44" s="4" customFormat="1" ht="12.75" spans="3:3">
      <c r="C44" s="15"/>
    </row>
    <row r="45" s="4" customFormat="1" ht="12.75" spans="3:3">
      <c r="C45" s="15"/>
    </row>
    <row r="46" s="4" customFormat="1" ht="12.75" spans="3:3">
      <c r="C46" s="15"/>
    </row>
    <row r="47" s="4" customFormat="1" ht="12.75" spans="3:3">
      <c r="C47" s="15"/>
    </row>
    <row r="48" s="4" customFormat="1" ht="12.75" spans="3:3">
      <c r="C48" s="15"/>
    </row>
    <row r="49" s="4" customFormat="1" ht="12.75" spans="3:3">
      <c r="C49" s="15"/>
    </row>
    <row r="50" s="4" customFormat="1" ht="12.75" spans="3:3">
      <c r="C50" s="15"/>
    </row>
    <row r="51" s="4" customFormat="1" ht="12.75" spans="3:3">
      <c r="C51" s="15"/>
    </row>
    <row r="52" s="4" customFormat="1" ht="12.75" spans="3:3">
      <c r="C52" s="15"/>
    </row>
    <row r="53" s="4" customFormat="1" ht="12.75" spans="3:3">
      <c r="C53" s="15"/>
    </row>
    <row r="54" s="4" customFormat="1" ht="12.75" spans="3:3">
      <c r="C54" s="15"/>
    </row>
    <row r="55" s="4" customFormat="1" ht="12.75" spans="3:3">
      <c r="C55" s="15"/>
    </row>
    <row r="56" s="4" customFormat="1" ht="12.75" spans="3:3">
      <c r="C56" s="15"/>
    </row>
    <row r="57" s="4" customFormat="1" ht="12.75" spans="3:3">
      <c r="C57" s="15"/>
    </row>
    <row r="58" s="4" customFormat="1" ht="12.75" spans="3:3">
      <c r="C58" s="15"/>
    </row>
    <row r="59" s="4" customFormat="1" ht="12.75" spans="3:3">
      <c r="C59" s="15"/>
    </row>
    <row r="60" s="4" customFormat="1" ht="12.75" spans="3:3">
      <c r="C60" s="15"/>
    </row>
    <row r="61" s="2" customFormat="1" customHeight="1" spans="3:3">
      <c r="C61" s="5"/>
    </row>
    <row r="62" s="2" customFormat="1" customHeight="1" spans="3:3">
      <c r="C62" s="5"/>
    </row>
    <row r="63" s="2" customFormat="1" customHeight="1" spans="3:3">
      <c r="C63" s="5"/>
    </row>
    <row r="64" s="2" customFormat="1" customHeight="1" spans="3:3">
      <c r="C64" s="5"/>
    </row>
    <row r="65" s="2" customFormat="1" customHeight="1" spans="3:3">
      <c r="C65" s="5"/>
    </row>
    <row r="66" s="2" customFormat="1" customHeight="1" spans="3:3">
      <c r="C66" s="5"/>
    </row>
    <row r="67" s="2" customFormat="1" customHeight="1" spans="3:3">
      <c r="C67" s="5"/>
    </row>
    <row r="68" s="2" customFormat="1" customHeight="1" spans="3:3">
      <c r="C68" s="5"/>
    </row>
    <row r="69" s="2" customFormat="1" customHeight="1" spans="3:3">
      <c r="C69" s="5"/>
    </row>
    <row r="70" s="2" customFormat="1" customHeight="1" spans="3:3">
      <c r="C70" s="5"/>
    </row>
    <row r="71" s="2" customFormat="1" customHeight="1" spans="3:3">
      <c r="C71" s="5"/>
    </row>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sheetData>
  <mergeCells count="3">
    <mergeCell ref="A2:D2"/>
    <mergeCell ref="A3:B3"/>
    <mergeCell ref="A9:D11"/>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H84"/>
  <sheetViews>
    <sheetView workbookViewId="0">
      <selection activeCell="K12" sqref="K12"/>
    </sheetView>
  </sheetViews>
  <sheetFormatPr defaultColWidth="9" defaultRowHeight="15" customHeight="1" outlineLevelCol="7"/>
  <cols>
    <col min="1" max="1" width="11.75" style="242" customWidth="1"/>
    <col min="2" max="2" width="22.875" style="242" customWidth="1"/>
    <col min="3" max="3" width="39.75" style="242" customWidth="1"/>
    <col min="4" max="4" width="11.875" style="242" customWidth="1"/>
    <col min="5" max="257" width="9" style="242" customWidth="1"/>
  </cols>
  <sheetData>
    <row r="1" s="242" customFormat="1" ht="25" customHeight="1" spans="1:1">
      <c r="A1" s="80" t="s">
        <v>642</v>
      </c>
    </row>
    <row r="2" s="79" customFormat="1" ht="41.25" customHeight="1" spans="1:8">
      <c r="A2" s="482" t="s">
        <v>643</v>
      </c>
      <c r="B2" s="482"/>
      <c r="C2" s="482"/>
      <c r="D2" s="482"/>
      <c r="E2" s="482"/>
      <c r="F2" s="482"/>
      <c r="G2" s="482"/>
      <c r="H2" s="482"/>
    </row>
    <row r="3" s="79" customFormat="1" ht="30" customHeight="1" spans="4:8">
      <c r="D3" s="84" t="s">
        <v>2</v>
      </c>
      <c r="E3" s="84"/>
      <c r="F3" s="84"/>
      <c r="G3" s="84"/>
      <c r="H3" s="84"/>
    </row>
    <row r="4" s="244" customFormat="1" ht="25" customHeight="1" spans="1:8">
      <c r="A4" s="250" t="s">
        <v>644</v>
      </c>
      <c r="B4" s="251" t="s">
        <v>645</v>
      </c>
      <c r="C4" s="251" t="s">
        <v>646</v>
      </c>
      <c r="D4" s="251" t="s">
        <v>647</v>
      </c>
      <c r="E4" s="251"/>
      <c r="F4" s="251"/>
      <c r="G4" s="251"/>
      <c r="H4" s="251"/>
    </row>
    <row r="5" s="244" customFormat="1" ht="25" customHeight="1" spans="1:8">
      <c r="A5" s="250"/>
      <c r="B5" s="251"/>
      <c r="C5" s="251"/>
      <c r="D5" s="252" t="s">
        <v>648</v>
      </c>
      <c r="E5" s="252" t="s">
        <v>649</v>
      </c>
      <c r="F5" s="252" t="s">
        <v>650</v>
      </c>
      <c r="G5" s="252" t="s">
        <v>651</v>
      </c>
      <c r="H5" s="252" t="s">
        <v>652</v>
      </c>
    </row>
    <row r="6" s="244" customFormat="1" ht="25" customHeight="1" spans="1:8">
      <c r="A6" s="250"/>
      <c r="B6" s="251"/>
      <c r="C6" s="253">
        <f>SUM(XFD7:XFD16)</f>
        <v>0</v>
      </c>
      <c r="D6" s="253">
        <f>SUM(XFD7:XFD16)</f>
        <v>0</v>
      </c>
      <c r="E6" s="253">
        <f t="shared" ref="C6:H6" si="0">SUM(XFD7:XFD16)</f>
        <v>0</v>
      </c>
      <c r="F6" s="253">
        <f t="shared" si="0"/>
        <v>0</v>
      </c>
      <c r="G6" s="253">
        <f t="shared" si="0"/>
        <v>0</v>
      </c>
      <c r="H6" s="253">
        <f t="shared" si="0"/>
        <v>10543</v>
      </c>
    </row>
    <row r="7" s="244" customFormat="1" ht="25" customHeight="1" spans="1:8">
      <c r="A7" s="250"/>
      <c r="B7" s="258" t="s">
        <v>653</v>
      </c>
      <c r="C7" s="253">
        <v>589</v>
      </c>
      <c r="D7" s="253">
        <v>589</v>
      </c>
      <c r="E7" s="253"/>
      <c r="F7" s="253"/>
      <c r="G7" s="253"/>
      <c r="H7" s="253"/>
    </row>
    <row r="8" s="244" customFormat="1" ht="25" customHeight="1" spans="1:8">
      <c r="A8" s="250"/>
      <c r="B8" s="256" t="s">
        <v>654</v>
      </c>
      <c r="C8" s="253">
        <v>2640</v>
      </c>
      <c r="D8" s="253">
        <v>2640</v>
      </c>
      <c r="E8" s="253"/>
      <c r="F8" s="253"/>
      <c r="G8" s="253"/>
      <c r="H8" s="253"/>
    </row>
    <row r="9" s="244" customFormat="1" ht="25" customHeight="1" spans="1:8">
      <c r="A9" s="250"/>
      <c r="B9" s="483" t="s">
        <v>655</v>
      </c>
      <c r="C9" s="253">
        <v>145</v>
      </c>
      <c r="D9" s="253">
        <v>145</v>
      </c>
      <c r="E9" s="253"/>
      <c r="F9" s="253"/>
      <c r="G9" s="253"/>
      <c r="H9" s="253"/>
    </row>
    <row r="10" s="244" customFormat="1" ht="25" customHeight="1" spans="1:8">
      <c r="A10" s="250"/>
      <c r="B10" s="257" t="s">
        <v>656</v>
      </c>
      <c r="C10" s="253">
        <v>4199</v>
      </c>
      <c r="D10" s="253">
        <v>4199</v>
      </c>
      <c r="E10" s="253"/>
      <c r="F10" s="253"/>
      <c r="G10" s="253"/>
      <c r="H10" s="253"/>
    </row>
    <row r="11" s="244" customFormat="1" ht="25" customHeight="1" spans="1:8">
      <c r="A11" s="250"/>
      <c r="B11" s="257" t="s">
        <v>657</v>
      </c>
      <c r="C11" s="253">
        <v>100</v>
      </c>
      <c r="D11" s="253">
        <v>100</v>
      </c>
      <c r="E11" s="253"/>
      <c r="F11" s="253"/>
      <c r="G11" s="253"/>
      <c r="H11" s="253"/>
    </row>
    <row r="12" s="244" customFormat="1" ht="25" customHeight="1" spans="1:8">
      <c r="A12" s="250"/>
      <c r="B12" s="257" t="s">
        <v>658</v>
      </c>
      <c r="C12" s="253">
        <v>731</v>
      </c>
      <c r="D12" s="253">
        <v>731</v>
      </c>
      <c r="E12" s="253"/>
      <c r="F12" s="253"/>
      <c r="G12" s="253"/>
      <c r="H12" s="253"/>
    </row>
    <row r="13" s="244" customFormat="1" ht="25" customHeight="1" spans="1:8">
      <c r="A13" s="250"/>
      <c r="B13" s="257" t="s">
        <v>659</v>
      </c>
      <c r="C13" s="253">
        <v>89</v>
      </c>
      <c r="D13" s="253">
        <v>89</v>
      </c>
      <c r="E13" s="253"/>
      <c r="F13" s="253"/>
      <c r="G13" s="253"/>
      <c r="H13" s="253"/>
    </row>
    <row r="14" s="244" customFormat="1" ht="25" customHeight="1" spans="1:8">
      <c r="A14" s="250"/>
      <c r="B14" s="484" t="s">
        <v>660</v>
      </c>
      <c r="C14" s="253">
        <v>1000</v>
      </c>
      <c r="D14" s="253">
        <v>1000</v>
      </c>
      <c r="E14" s="253"/>
      <c r="F14" s="253"/>
      <c r="G14" s="253"/>
      <c r="H14" s="253"/>
    </row>
    <row r="15" s="244" customFormat="1" ht="25" customHeight="1" spans="1:8">
      <c r="A15" s="250"/>
      <c r="B15" s="484" t="s">
        <v>661</v>
      </c>
      <c r="C15" s="253">
        <v>200</v>
      </c>
      <c r="D15" s="253">
        <v>200</v>
      </c>
      <c r="E15" s="253"/>
      <c r="F15" s="253"/>
      <c r="G15" s="253"/>
      <c r="H15" s="253"/>
    </row>
    <row r="16" s="244" customFormat="1" ht="25" customHeight="1" spans="1:8">
      <c r="A16" s="250"/>
      <c r="B16" s="258" t="s">
        <v>662</v>
      </c>
      <c r="C16" s="253">
        <v>850</v>
      </c>
      <c r="D16" s="253">
        <v>150</v>
      </c>
      <c r="E16" s="253">
        <v>40</v>
      </c>
      <c r="F16" s="253">
        <v>585</v>
      </c>
      <c r="G16" s="253">
        <v>75</v>
      </c>
      <c r="H16" s="253"/>
    </row>
    <row r="17" s="244" customFormat="1"/>
    <row r="18" s="244" customFormat="1"/>
    <row r="19" s="244" customFormat="1"/>
    <row r="20" s="244" customFormat="1"/>
    <row r="21" s="244" customFormat="1"/>
    <row r="22" s="244" customFormat="1"/>
    <row r="23" s="244" customFormat="1"/>
    <row r="24" s="244" customFormat="1"/>
    <row r="25" s="244" customFormat="1"/>
    <row r="26" s="244" customFormat="1"/>
    <row r="27" s="244" customFormat="1"/>
    <row r="28" s="244" customFormat="1"/>
    <row r="29" s="244" customFormat="1"/>
    <row r="30" s="244" customFormat="1"/>
    <row r="31" s="244" customFormat="1"/>
    <row r="32" s="244" customFormat="1"/>
    <row r="33" s="244" customFormat="1"/>
    <row r="34" s="244" customFormat="1"/>
    <row r="35" s="244" customFormat="1"/>
    <row r="36" s="244" customFormat="1"/>
    <row r="37" s="244" customFormat="1"/>
    <row r="38" s="244" customFormat="1"/>
    <row r="39" s="244" customFormat="1"/>
    <row r="40" s="244" customFormat="1"/>
    <row r="41" s="244" customFormat="1"/>
    <row r="42" s="244" customFormat="1"/>
    <row r="43" s="244" customFormat="1"/>
    <row r="44" s="244" customFormat="1"/>
    <row r="45" s="244" customFormat="1"/>
    <row r="46" s="244" customFormat="1"/>
    <row r="47" s="244" customFormat="1"/>
    <row r="48" s="244" customFormat="1"/>
    <row r="49" s="244" customFormat="1"/>
    <row r="50" s="244" customFormat="1"/>
    <row r="51" s="244" customFormat="1"/>
    <row r="52" s="244" customFormat="1"/>
    <row r="53" s="244" customFormat="1"/>
    <row r="54" s="244" customFormat="1"/>
    <row r="55" s="244" customFormat="1"/>
    <row r="56" s="244" customFormat="1"/>
    <row r="57" s="244" customFormat="1"/>
    <row r="58" s="244" customFormat="1"/>
    <row r="59" s="244" customFormat="1"/>
    <row r="60" s="244" customFormat="1"/>
    <row r="61" s="244" customFormat="1"/>
    <row r="62" s="244" customFormat="1"/>
    <row r="63" s="244" customFormat="1"/>
    <row r="64" s="244" customFormat="1"/>
    <row r="65" s="244" customFormat="1"/>
    <row r="66" s="244" customFormat="1"/>
    <row r="67" s="244" customFormat="1"/>
    <row r="68" s="244" customFormat="1"/>
    <row r="69" s="244" customFormat="1"/>
    <row r="70" s="244" customFormat="1"/>
    <row r="71" s="244" customFormat="1"/>
    <row r="72" s="244" customFormat="1"/>
    <row r="73" s="244" customFormat="1"/>
    <row r="74" s="244" customFormat="1"/>
    <row r="75" s="244" customFormat="1"/>
    <row r="76" s="244" customFormat="1"/>
    <row r="77" s="244" customFormat="1"/>
    <row r="78" s="244" customFormat="1"/>
    <row r="79" s="244" customFormat="1"/>
    <row r="80" s="244" customFormat="1"/>
    <row r="81" s="244" customFormat="1"/>
    <row r="82" s="244" customFormat="1"/>
    <row r="83" s="244" customFormat="1"/>
    <row r="84" s="244" customFormat="1"/>
  </sheetData>
  <mergeCells count="6">
    <mergeCell ref="A2:H2"/>
    <mergeCell ref="D3:H3"/>
    <mergeCell ref="D4:H4"/>
    <mergeCell ref="A4:A16"/>
    <mergeCell ref="B4:B6"/>
    <mergeCell ref="C4:C5"/>
  </mergeCells>
  <pageMargins left="0.786806" right="0.786806" top="0.944444" bottom="0.747917" header="0.314583" footer="0.511806"/>
  <pageSetup paperSize="9" scale="90" firstPageNumber="28" orientation="portrait" useFirstPageNumber="1" horizontalDpi="600" verticalDpi="600"/>
  <headerFooter>
    <oddFooter>&amp;C&amp;"Times New Roman"&amp;12—&amp;P—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1"/>
  <sheetViews>
    <sheetView workbookViewId="0">
      <selection activeCell="F11" sqref="F11"/>
    </sheetView>
  </sheetViews>
  <sheetFormatPr defaultColWidth="10" defaultRowHeight="15" customHeight="1" outlineLevelCol="3"/>
  <cols>
    <col min="1" max="1" width="22.5" style="227" customWidth="1"/>
    <col min="2" max="2" width="28" style="227" customWidth="1"/>
    <col min="3" max="3" width="30.5" style="227" customWidth="1"/>
    <col min="4" max="4" width="9.75" style="227" customWidth="1"/>
    <col min="5" max="257" width="10" style="227" customWidth="1"/>
  </cols>
  <sheetData>
    <row r="1" s="228" customFormat="1" ht="28" customHeight="1" spans="1:1">
      <c r="A1" s="203" t="s">
        <v>663</v>
      </c>
    </row>
    <row r="2" s="227" customFormat="1" ht="27" customHeight="1" spans="1:3">
      <c r="A2" s="230" t="s">
        <v>664</v>
      </c>
      <c r="B2" s="230"/>
      <c r="C2" s="230"/>
    </row>
    <row r="3" s="227" customFormat="1" ht="21" customHeight="1" spans="1:3">
      <c r="A3" s="329" t="s">
        <v>665</v>
      </c>
      <c r="B3" s="329"/>
      <c r="C3" s="329"/>
    </row>
    <row r="4" s="227" customFormat="1" ht="24" customHeight="1" spans="1:3">
      <c r="A4" s="233" t="s">
        <v>666</v>
      </c>
      <c r="B4" s="238" t="s">
        <v>667</v>
      </c>
      <c r="C4" s="238"/>
    </row>
    <row r="5" s="227" customFormat="1" ht="24" customHeight="1" spans="1:3">
      <c r="A5" s="236"/>
      <c r="B5" s="238" t="s">
        <v>668</v>
      </c>
      <c r="C5" s="238" t="s">
        <v>669</v>
      </c>
    </row>
    <row r="6" s="227" customFormat="1" ht="34" customHeight="1" spans="1:3">
      <c r="A6" s="239" t="s">
        <v>670</v>
      </c>
      <c r="B6" s="116">
        <v>1031618.2</v>
      </c>
      <c r="C6" s="116">
        <v>1159971</v>
      </c>
    </row>
    <row r="7" s="227" customFormat="1" ht="34" customHeight="1" spans="1:3">
      <c r="A7" s="239" t="s">
        <v>671</v>
      </c>
      <c r="B7" s="116">
        <v>195864</v>
      </c>
      <c r="C7" s="116">
        <v>250382</v>
      </c>
    </row>
    <row r="8" s="227" customFormat="1" ht="34" customHeight="1" spans="1:3">
      <c r="A8" s="239" t="s">
        <v>672</v>
      </c>
      <c r="B8" s="116">
        <v>220431</v>
      </c>
      <c r="C8" s="116">
        <v>231798</v>
      </c>
    </row>
    <row r="9" s="227" customFormat="1" ht="34" customHeight="1" spans="1:3">
      <c r="A9" s="239" t="s">
        <v>673</v>
      </c>
      <c r="B9" s="116">
        <v>263694.1</v>
      </c>
      <c r="C9" s="116">
        <v>289998</v>
      </c>
    </row>
    <row r="10" s="227" customFormat="1" ht="34" customHeight="1" spans="1:3">
      <c r="A10" s="239" t="s">
        <v>674</v>
      </c>
      <c r="B10" s="116">
        <v>351629</v>
      </c>
      <c r="C10" s="116">
        <v>387793</v>
      </c>
    </row>
    <row r="11" s="227" customFormat="1" ht="409" customHeight="1" spans="1:4">
      <c r="A11" s="406" t="s">
        <v>675</v>
      </c>
      <c r="B11" s="407"/>
      <c r="C11" s="407"/>
      <c r="D11" s="481"/>
    </row>
  </sheetData>
  <mergeCells count="5">
    <mergeCell ref="A2:C2"/>
    <mergeCell ref="A3:C3"/>
    <mergeCell ref="B4:C4"/>
    <mergeCell ref="A11:C11"/>
    <mergeCell ref="A4:A5"/>
  </mergeCells>
  <pageMargins left="0.904861" right="0.904861" top="0.944444" bottom="0.747917" header="0.314583" footer="0.511806"/>
  <pageSetup paperSize="9" scale="90" firstPageNumber="27" orientation="portrait" useFirstPageNumber="1" horizontalDpi="600" verticalDpi="600"/>
  <headerFooter>
    <oddFooter>&amp;C&amp;"Times New Roman"&amp;12— &amp;P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F12" sqref="F12"/>
    </sheetView>
  </sheetViews>
  <sheetFormatPr defaultColWidth="9" defaultRowHeight="13.5" customHeight="1"/>
  <cols>
    <col min="1" max="1" width="27.375" style="468" customWidth="1"/>
    <col min="2" max="2" width="28.75" style="468" customWidth="1"/>
    <col min="3" max="3" width="35.375" style="468" customWidth="1"/>
    <col min="4" max="7" width="14.2166666666667" style="468" customWidth="1"/>
    <col min="8" max="12" width="10.6666666666667" style="468" customWidth="1"/>
    <col min="13" max="257" width="9" style="468" customWidth="1"/>
  </cols>
  <sheetData>
    <row r="1" s="468" customFormat="1" ht="14.25" spans="1:1">
      <c r="A1" s="203" t="s">
        <v>676</v>
      </c>
    </row>
    <row r="2" s="468" customFormat="1" ht="23.25" spans="1:12">
      <c r="A2" s="469" t="s">
        <v>677</v>
      </c>
      <c r="B2" s="469"/>
      <c r="C2" s="469"/>
      <c r="D2" s="470"/>
      <c r="E2" s="470"/>
      <c r="F2" s="470"/>
      <c r="G2" s="470"/>
      <c r="H2" s="470"/>
      <c r="I2" s="470"/>
      <c r="J2" s="470"/>
      <c r="K2" s="470"/>
      <c r="L2" s="470"/>
    </row>
    <row r="3" s="468" customFormat="1" ht="23.25" spans="1:12">
      <c r="A3" s="469"/>
      <c r="B3" s="469"/>
      <c r="C3" s="469"/>
      <c r="D3" s="470"/>
      <c r="E3" s="470"/>
      <c r="F3" s="470"/>
      <c r="G3" s="470"/>
      <c r="H3" s="470"/>
      <c r="I3" s="470"/>
      <c r="J3" s="470"/>
      <c r="K3" s="470"/>
      <c r="L3" s="470"/>
    </row>
    <row r="4" s="468" customFormat="1" spans="3:3">
      <c r="C4" s="471" t="s">
        <v>2</v>
      </c>
    </row>
    <row r="5" ht="25" customHeight="1" spans="1:3">
      <c r="A5" s="472" t="s">
        <v>678</v>
      </c>
      <c r="B5" s="472" t="s">
        <v>679</v>
      </c>
      <c r="C5" s="472" t="s">
        <v>680</v>
      </c>
    </row>
    <row r="6" ht="25" customHeight="1" spans="1:3">
      <c r="A6" s="473" t="s">
        <v>681</v>
      </c>
      <c r="B6" s="474">
        <f>XFD7+XFD14</f>
        <v>0</v>
      </c>
      <c r="C6" s="474">
        <f>XFD7+XFD14</f>
        <v>0</v>
      </c>
    </row>
    <row r="7" ht="15" spans="1:3">
      <c r="A7" s="475" t="s">
        <v>682</v>
      </c>
      <c r="B7" s="474">
        <f>XFD8+XFD11</f>
        <v>0</v>
      </c>
      <c r="C7" s="474">
        <f>XFD8+XFD11</f>
        <v>0</v>
      </c>
    </row>
    <row r="8" ht="25" customHeight="1" spans="1:3">
      <c r="A8" s="476" t="s">
        <v>683</v>
      </c>
      <c r="B8" s="474">
        <v>88088</v>
      </c>
      <c r="C8" s="477">
        <v>19710</v>
      </c>
    </row>
    <row r="9" ht="25" customHeight="1" spans="1:3">
      <c r="A9" s="476" t="s">
        <v>684</v>
      </c>
      <c r="B9" s="474">
        <v>50334</v>
      </c>
      <c r="C9" s="477">
        <v>2826</v>
      </c>
    </row>
    <row r="10" ht="25" customHeight="1" spans="1:3">
      <c r="A10" s="476" t="s">
        <v>685</v>
      </c>
      <c r="B10" s="474">
        <f>XFD8-XFD9</f>
        <v>0</v>
      </c>
      <c r="C10" s="474">
        <f>XFD8-XFD9</f>
        <v>0</v>
      </c>
    </row>
    <row r="11" ht="25" customHeight="1" spans="1:3">
      <c r="A11" s="476" t="s">
        <v>686</v>
      </c>
      <c r="B11" s="474">
        <v>149658</v>
      </c>
      <c r="C11" s="477">
        <v>37645</v>
      </c>
    </row>
    <row r="12" ht="25" customHeight="1" spans="1:3">
      <c r="A12" s="476" t="s">
        <v>684</v>
      </c>
      <c r="B12" s="474">
        <v>99974</v>
      </c>
      <c r="C12" s="477">
        <v>17091</v>
      </c>
    </row>
    <row r="13" ht="25" customHeight="1" spans="1:3">
      <c r="A13" s="476" t="s">
        <v>687</v>
      </c>
      <c r="B13" s="474">
        <f>XFD11-XFD12</f>
        <v>0</v>
      </c>
      <c r="C13" s="474">
        <f>XFD11-XFD12</f>
        <v>0</v>
      </c>
    </row>
    <row r="14" ht="25" customHeight="1" spans="1:3">
      <c r="A14" s="475" t="s">
        <v>688</v>
      </c>
      <c r="B14" s="474">
        <f>XFD15+XFD16</f>
        <v>0</v>
      </c>
      <c r="C14" s="474">
        <f>XFD15+XFD16</f>
        <v>0</v>
      </c>
    </row>
    <row r="15" ht="25" customHeight="1" spans="1:3">
      <c r="A15" s="476" t="s">
        <v>683</v>
      </c>
      <c r="B15" s="474">
        <v>33428.28</v>
      </c>
      <c r="C15" s="474">
        <v>6701</v>
      </c>
    </row>
    <row r="16" ht="25" customHeight="1" spans="1:3">
      <c r="A16" s="476" t="s">
        <v>686</v>
      </c>
      <c r="B16" s="474">
        <v>37340</v>
      </c>
      <c r="C16" s="477">
        <v>17531.75</v>
      </c>
    </row>
    <row r="17" ht="25" customHeight="1" spans="1:3">
      <c r="A17" s="478" t="s">
        <v>681</v>
      </c>
      <c r="B17" s="479">
        <f>XFD18+XFD25</f>
        <v>0</v>
      </c>
      <c r="C17" s="479">
        <f>XFD18+XFD25</f>
        <v>0</v>
      </c>
    </row>
    <row r="18" ht="25" customHeight="1" spans="1:3">
      <c r="A18" s="480" t="s">
        <v>689</v>
      </c>
      <c r="B18" s="479">
        <f>XFD19+XFD22</f>
        <v>0</v>
      </c>
      <c r="C18" s="479">
        <f>XFD19+XFD22</f>
        <v>0</v>
      </c>
    </row>
    <row r="19" ht="25" customHeight="1" spans="1:3">
      <c r="A19" s="297" t="s">
        <v>683</v>
      </c>
      <c r="B19" s="474">
        <v>88088</v>
      </c>
      <c r="C19" s="477">
        <v>19710</v>
      </c>
    </row>
    <row r="20" ht="25" customHeight="1" spans="1:3">
      <c r="A20" s="297" t="s">
        <v>684</v>
      </c>
      <c r="B20" s="474">
        <v>50334</v>
      </c>
      <c r="C20" s="477">
        <v>2826</v>
      </c>
    </row>
    <row r="21" ht="25" customHeight="1" spans="1:3">
      <c r="A21" s="297" t="s">
        <v>685</v>
      </c>
      <c r="B21" s="474">
        <f>XFD19-XFD20</f>
        <v>0</v>
      </c>
      <c r="C21" s="474">
        <f>XFD19-XFD20</f>
        <v>0</v>
      </c>
    </row>
    <row r="22" ht="25" customHeight="1" spans="1:3">
      <c r="A22" s="297" t="s">
        <v>686</v>
      </c>
      <c r="B22" s="474">
        <v>149658</v>
      </c>
      <c r="C22" s="477">
        <v>37645</v>
      </c>
    </row>
    <row r="23" ht="25" customHeight="1" spans="1:3">
      <c r="A23" s="297" t="s">
        <v>684</v>
      </c>
      <c r="B23" s="474">
        <v>99974</v>
      </c>
      <c r="C23" s="477">
        <v>17091</v>
      </c>
    </row>
    <row r="24" ht="25" customHeight="1" spans="1:3">
      <c r="A24" s="297" t="s">
        <v>687</v>
      </c>
      <c r="B24" s="474">
        <f>XFD22-XFD23</f>
        <v>0</v>
      </c>
      <c r="C24" s="474">
        <f>XFD22-XFD23</f>
        <v>0</v>
      </c>
    </row>
    <row r="25" ht="25" customHeight="1" spans="1:3">
      <c r="A25" s="480" t="s">
        <v>690</v>
      </c>
      <c r="B25" s="474">
        <f>XFD26+XFD27</f>
        <v>0</v>
      </c>
      <c r="C25" s="474">
        <f>XFD26+XFD27</f>
        <v>0</v>
      </c>
    </row>
    <row r="26" ht="25" customHeight="1" spans="1:3">
      <c r="A26" s="297" t="s">
        <v>683</v>
      </c>
      <c r="B26" s="474">
        <v>33428.28</v>
      </c>
      <c r="C26" s="474">
        <v>6701</v>
      </c>
    </row>
    <row r="27" ht="25" customHeight="1" spans="1:3">
      <c r="A27" s="297" t="s">
        <v>686</v>
      </c>
      <c r="B27" s="474">
        <v>37340</v>
      </c>
      <c r="C27" s="477">
        <v>17531.75</v>
      </c>
    </row>
  </sheetData>
  <mergeCells count="1">
    <mergeCell ref="A2:C3"/>
  </mergeCells>
  <pageMargins left="0.75" right="0.75" top="1" bottom="1" header="0.5" footer="0.5"/>
  <pageSetup paperSize="9" orientation="portrait"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32"/>
  <sheetViews>
    <sheetView showZeros="0" workbookViewId="0">
      <pane ySplit="4" topLeftCell="A5" activePane="bottomLeft" state="frozen"/>
      <selection/>
      <selection pane="bottomLeft" activeCell="A1" sqref="A1"/>
    </sheetView>
  </sheetViews>
  <sheetFormatPr defaultColWidth="9" defaultRowHeight="13.5" customHeight="1" outlineLevelCol="3"/>
  <cols>
    <col min="1" max="1" width="17.75" style="453" customWidth="1"/>
    <col min="2" max="2" width="51" style="453" customWidth="1"/>
    <col min="3" max="3" width="12.75" style="453" customWidth="1"/>
    <col min="4" max="257" width="9" style="453" customWidth="1"/>
  </cols>
  <sheetData>
    <row r="1" s="450" customFormat="1" ht="19.5" customHeight="1" spans="1:3">
      <c r="A1" s="454" t="s">
        <v>691</v>
      </c>
      <c r="B1" s="455"/>
      <c r="C1" s="455"/>
    </row>
    <row r="2" ht="40" customHeight="1" spans="1:4">
      <c r="A2" s="456" t="s">
        <v>692</v>
      </c>
      <c r="B2" s="457"/>
      <c r="C2" s="457"/>
      <c r="D2" s="458"/>
    </row>
    <row r="3" s="451" customFormat="1" ht="18" customHeight="1" spans="1:4">
      <c r="A3" s="459"/>
      <c r="B3" s="459"/>
      <c r="C3" s="460" t="s">
        <v>693</v>
      </c>
      <c r="D3" s="244"/>
    </row>
    <row r="4" s="452" customFormat="1" ht="20" customHeight="1" spans="1:4">
      <c r="A4" s="355" t="s">
        <v>44</v>
      </c>
      <c r="B4" s="355" t="s">
        <v>45</v>
      </c>
      <c r="C4" s="355" t="s">
        <v>5</v>
      </c>
      <c r="D4" s="461"/>
    </row>
    <row r="5" s="453" customFormat="1" ht="20" customHeight="1" spans="1:4">
      <c r="A5" s="462">
        <v>10301</v>
      </c>
      <c r="B5" s="463" t="s">
        <v>694</v>
      </c>
      <c r="C5" s="87">
        <f>SUM(XFD6:XFD22)</f>
        <v>0</v>
      </c>
      <c r="D5" s="458"/>
    </row>
    <row r="6" s="453" customFormat="1" ht="20" customHeight="1" spans="1:4">
      <c r="A6" s="464">
        <v>1030102</v>
      </c>
      <c r="B6" s="465" t="s">
        <v>695</v>
      </c>
      <c r="C6" s="157">
        <v>0</v>
      </c>
      <c r="D6" s="458"/>
    </row>
    <row r="7" s="453" customFormat="1" ht="20" customHeight="1" spans="1:4">
      <c r="A7" s="464">
        <v>1030115</v>
      </c>
      <c r="B7" s="465" t="s">
        <v>696</v>
      </c>
      <c r="C7" s="157">
        <v>0</v>
      </c>
      <c r="D7" s="458"/>
    </row>
    <row r="8" s="453" customFormat="1" ht="20" customHeight="1" spans="1:4">
      <c r="A8" s="464">
        <v>1030129</v>
      </c>
      <c r="B8" s="465" t="s">
        <v>697</v>
      </c>
      <c r="C8" s="48">
        <v>0</v>
      </c>
      <c r="D8" s="458"/>
    </row>
    <row r="9" s="453" customFormat="1" ht="20" customHeight="1" spans="1:4">
      <c r="A9" s="464">
        <v>1030146</v>
      </c>
      <c r="B9" s="465" t="s">
        <v>698</v>
      </c>
      <c r="C9" s="48">
        <v>0</v>
      </c>
      <c r="D9" s="458"/>
    </row>
    <row r="10" s="453" customFormat="1" ht="20" customHeight="1" spans="1:4">
      <c r="A10" s="464">
        <v>1030147</v>
      </c>
      <c r="B10" s="465" t="s">
        <v>699</v>
      </c>
      <c r="C10" s="48">
        <v>0</v>
      </c>
      <c r="D10" s="458"/>
    </row>
    <row r="11" s="453" customFormat="1" ht="20" customHeight="1" spans="1:4">
      <c r="A11" s="464">
        <v>1030148</v>
      </c>
      <c r="B11" s="465" t="s">
        <v>700</v>
      </c>
      <c r="C11" s="48">
        <v>233834</v>
      </c>
      <c r="D11" s="458"/>
    </row>
    <row r="12" s="453" customFormat="1" ht="20" customHeight="1" spans="1:4">
      <c r="A12" s="464">
        <v>1030150</v>
      </c>
      <c r="B12" s="465" t="s">
        <v>701</v>
      </c>
      <c r="C12" s="48">
        <v>0</v>
      </c>
      <c r="D12" s="458"/>
    </row>
    <row r="13" s="453" customFormat="1" ht="20" customHeight="1" spans="1:4">
      <c r="A13" s="464">
        <v>1030155</v>
      </c>
      <c r="B13" s="465" t="s">
        <v>702</v>
      </c>
      <c r="C13" s="48">
        <v>0</v>
      </c>
      <c r="D13" s="458"/>
    </row>
    <row r="14" s="453" customFormat="1" ht="20" customHeight="1" spans="1:4">
      <c r="A14" s="464">
        <v>1030156</v>
      </c>
      <c r="B14" s="465" t="s">
        <v>703</v>
      </c>
      <c r="C14" s="48">
        <v>11092</v>
      </c>
      <c r="D14" s="458"/>
    </row>
    <row r="15" s="453" customFormat="1" ht="20" customHeight="1" spans="1:4">
      <c r="A15" s="464">
        <v>1030157</v>
      </c>
      <c r="B15" s="465" t="s">
        <v>704</v>
      </c>
      <c r="C15" s="48">
        <v>0</v>
      </c>
      <c r="D15" s="458"/>
    </row>
    <row r="16" s="453" customFormat="1" ht="20" customHeight="1" spans="1:4">
      <c r="A16" s="464">
        <v>1030158</v>
      </c>
      <c r="B16" s="465" t="s">
        <v>705</v>
      </c>
      <c r="C16" s="48">
        <v>0</v>
      </c>
      <c r="D16" s="458"/>
    </row>
    <row r="17" s="453" customFormat="1" ht="20" customHeight="1" spans="1:4">
      <c r="A17" s="464">
        <v>1030159</v>
      </c>
      <c r="B17" s="465" t="s">
        <v>706</v>
      </c>
      <c r="C17" s="48">
        <v>0</v>
      </c>
      <c r="D17" s="458"/>
    </row>
    <row r="18" s="453" customFormat="1" ht="20" customHeight="1" spans="1:4">
      <c r="A18" s="464">
        <v>1030178</v>
      </c>
      <c r="B18" s="465" t="s">
        <v>707</v>
      </c>
      <c r="C18" s="48">
        <v>4734</v>
      </c>
      <c r="D18" s="458"/>
    </row>
    <row r="19" s="453" customFormat="1" ht="21" customHeight="1" spans="1:4">
      <c r="A19" s="464">
        <v>1030180</v>
      </c>
      <c r="B19" s="465" t="s">
        <v>708</v>
      </c>
      <c r="C19" s="48">
        <v>0</v>
      </c>
      <c r="D19" s="458"/>
    </row>
    <row r="20" s="453" customFormat="1" ht="20" customHeight="1" spans="1:4">
      <c r="A20" s="464">
        <v>1030199</v>
      </c>
      <c r="B20" s="465" t="s">
        <v>709</v>
      </c>
      <c r="C20" s="48">
        <v>0</v>
      </c>
      <c r="D20" s="458"/>
    </row>
    <row r="21" s="453" customFormat="1" ht="20" customHeight="1" spans="1:4">
      <c r="A21" s="464">
        <v>1031006</v>
      </c>
      <c r="B21" s="465" t="s">
        <v>710</v>
      </c>
      <c r="C21" s="48">
        <v>26530</v>
      </c>
      <c r="D21" s="458"/>
    </row>
    <row r="22" s="453" customFormat="1" ht="21" customHeight="1" spans="1:4">
      <c r="A22" s="464">
        <v>1031099</v>
      </c>
      <c r="B22" s="465" t="s">
        <v>711</v>
      </c>
      <c r="C22" s="48">
        <v>6869</v>
      </c>
      <c r="D22" s="458"/>
    </row>
    <row r="23" s="453" customFormat="1" ht="20" customHeight="1" spans="1:4">
      <c r="A23" s="466">
        <v>110</v>
      </c>
      <c r="B23" s="463" t="s">
        <v>712</v>
      </c>
      <c r="C23" s="87">
        <f>XFD24+XFD27+XFD29+XFD31</f>
        <v>0</v>
      </c>
      <c r="D23" s="458"/>
    </row>
    <row r="24" s="453" customFormat="1" ht="22" customHeight="1" spans="1:4">
      <c r="A24" s="464">
        <v>11004</v>
      </c>
      <c r="B24" s="467" t="s">
        <v>713</v>
      </c>
      <c r="C24" s="157">
        <v>19331</v>
      </c>
      <c r="D24" s="458"/>
    </row>
    <row r="25" s="453" customFormat="1" ht="22" customHeight="1" spans="1:4">
      <c r="A25" s="464">
        <v>1100401</v>
      </c>
      <c r="B25" s="467" t="s">
        <v>714</v>
      </c>
      <c r="C25" s="157">
        <v>19331</v>
      </c>
      <c r="D25" s="458"/>
    </row>
    <row r="26" s="453" customFormat="1" ht="22" customHeight="1" spans="1:4">
      <c r="A26" s="464">
        <v>1100402</v>
      </c>
      <c r="B26" s="467" t="s">
        <v>715</v>
      </c>
      <c r="C26" s="48">
        <v>0</v>
      </c>
      <c r="D26" s="458"/>
    </row>
    <row r="27" s="453" customFormat="1" ht="22" customHeight="1" spans="1:4">
      <c r="A27" s="464">
        <v>11011</v>
      </c>
      <c r="B27" s="467" t="s">
        <v>716</v>
      </c>
      <c r="C27" s="48">
        <v>446174</v>
      </c>
      <c r="D27" s="458"/>
    </row>
    <row r="28" s="453" customFormat="1" ht="22" customHeight="1" spans="1:4">
      <c r="A28" s="464">
        <v>1101102</v>
      </c>
      <c r="B28" s="467" t="s">
        <v>717</v>
      </c>
      <c r="C28" s="48">
        <v>446174</v>
      </c>
      <c r="D28" s="458"/>
    </row>
    <row r="29" s="453" customFormat="1" ht="22" customHeight="1" spans="1:4">
      <c r="A29" s="464">
        <v>11008</v>
      </c>
      <c r="B29" s="467" t="s">
        <v>718</v>
      </c>
      <c r="C29" s="48">
        <v>180210</v>
      </c>
      <c r="D29" s="458"/>
    </row>
    <row r="30" s="453" customFormat="1" ht="22" customHeight="1" spans="1:4">
      <c r="A30" s="464">
        <v>1100802</v>
      </c>
      <c r="B30" s="467" t="s">
        <v>719</v>
      </c>
      <c r="C30" s="48">
        <v>180210</v>
      </c>
      <c r="D30" s="458"/>
    </row>
    <row r="31" s="453" customFormat="1" ht="22" customHeight="1" spans="1:4">
      <c r="A31" s="464">
        <v>11009</v>
      </c>
      <c r="B31" s="467" t="s">
        <v>720</v>
      </c>
      <c r="C31" s="48">
        <v>5462</v>
      </c>
      <c r="D31" s="458"/>
    </row>
    <row r="32" s="453" customFormat="1" ht="22" customHeight="1" spans="1:4">
      <c r="A32" s="464"/>
      <c r="B32" s="86" t="s">
        <v>721</v>
      </c>
      <c r="C32" s="87">
        <f>XFD23+XFD5</f>
        <v>0</v>
      </c>
      <c r="D32" s="458"/>
    </row>
  </sheetData>
  <mergeCells count="1">
    <mergeCell ref="A2:C2"/>
  </mergeCells>
  <pageMargins left="0.904861" right="0.904861" top="0.944444" bottom="0.747917" header="0.314583" footer="0.511806"/>
  <pageSetup paperSize="9" scale="90" firstPageNumber="29" orientation="portrait" useFirstPageNumber="1" horizontalDpi="600" verticalDpi="600"/>
  <headerFooter>
    <oddFooter>&amp;C&amp;"Times New Roman"&amp;12— &amp;P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C25"/>
  <sheetViews>
    <sheetView showZeros="0" workbookViewId="0">
      <selection activeCell="C53" sqref="C53"/>
    </sheetView>
  </sheetViews>
  <sheetFormatPr defaultColWidth="9.125" defaultRowHeight="15" customHeight="1" outlineLevelCol="2"/>
  <cols>
    <col min="1" max="1" width="12.125" style="242" customWidth="1"/>
    <col min="2" max="2" width="52.875" style="242" customWidth="1"/>
    <col min="3" max="3" width="15.625" style="413" customWidth="1"/>
    <col min="4" max="257" width="9.125" style="242" customWidth="1"/>
  </cols>
  <sheetData>
    <row r="1" s="410" customFormat="1" ht="25" customHeight="1" spans="1:3">
      <c r="A1" s="443" t="s">
        <v>722</v>
      </c>
      <c r="B1" s="444"/>
      <c r="C1" s="445"/>
    </row>
    <row r="2" s="411" customFormat="1" ht="26.25" spans="1:3">
      <c r="A2" s="446" t="s">
        <v>723</v>
      </c>
      <c r="B2" s="447"/>
      <c r="C2" s="447"/>
    </row>
    <row r="3" s="79" customFormat="1" ht="27" customHeight="1" spans="1:3">
      <c r="A3" s="448"/>
      <c r="B3" s="448"/>
      <c r="C3" s="449" t="s">
        <v>724</v>
      </c>
    </row>
    <row r="4" s="413" customFormat="1" ht="26" customHeight="1" spans="1:3">
      <c r="A4" s="85" t="s">
        <v>44</v>
      </c>
      <c r="B4" s="85" t="s">
        <v>45</v>
      </c>
      <c r="C4" s="85" t="s">
        <v>5</v>
      </c>
    </row>
    <row r="5" s="242" customFormat="1" ht="26" customHeight="1" spans="1:3">
      <c r="A5" s="342"/>
      <c r="B5" s="347" t="s">
        <v>725</v>
      </c>
      <c r="C5" s="348">
        <f>SUM(XFD6:XFD16)</f>
        <v>0</v>
      </c>
    </row>
    <row r="6" s="242" customFormat="1" ht="26" customHeight="1" spans="1:3">
      <c r="A6" s="188">
        <v>207</v>
      </c>
      <c r="B6" s="189" t="s">
        <v>726</v>
      </c>
      <c r="C6" s="150">
        <v>195</v>
      </c>
    </row>
    <row r="7" s="242" customFormat="1" ht="26" customHeight="1" spans="1:3">
      <c r="A7" s="188">
        <v>208</v>
      </c>
      <c r="B7" s="189" t="s">
        <v>727</v>
      </c>
      <c r="C7" s="150">
        <v>12355</v>
      </c>
    </row>
    <row r="8" s="242" customFormat="1" ht="26" customHeight="1" spans="1:3">
      <c r="A8" s="188">
        <v>211</v>
      </c>
      <c r="B8" s="189" t="s">
        <v>728</v>
      </c>
      <c r="C8" s="89">
        <v>0</v>
      </c>
    </row>
    <row r="9" s="242" customFormat="1" ht="26" customHeight="1" spans="1:3">
      <c r="A9" s="188">
        <v>212</v>
      </c>
      <c r="B9" s="189" t="s">
        <v>729</v>
      </c>
      <c r="C9" s="89">
        <v>263449</v>
      </c>
    </row>
    <row r="10" s="242" customFormat="1" ht="26" customHeight="1" spans="1:3">
      <c r="A10" s="188">
        <v>213</v>
      </c>
      <c r="B10" s="189" t="s">
        <v>730</v>
      </c>
      <c r="C10" s="89">
        <v>2267</v>
      </c>
    </row>
    <row r="11" s="242" customFormat="1" ht="26" customHeight="1" spans="1:3">
      <c r="A11" s="188">
        <v>214</v>
      </c>
      <c r="B11" s="189" t="s">
        <v>731</v>
      </c>
      <c r="C11" s="89">
        <v>0</v>
      </c>
    </row>
    <row r="12" s="242" customFormat="1" ht="26" customHeight="1" spans="1:3">
      <c r="A12" s="188">
        <v>215</v>
      </c>
      <c r="B12" s="189" t="s">
        <v>732</v>
      </c>
      <c r="C12" s="89">
        <v>0</v>
      </c>
    </row>
    <row r="13" s="242" customFormat="1" ht="26" customHeight="1" spans="1:3">
      <c r="A13" s="188">
        <v>229</v>
      </c>
      <c r="B13" s="189" t="s">
        <v>733</v>
      </c>
      <c r="C13" s="89">
        <v>344937.52</v>
      </c>
    </row>
    <row r="14" s="242" customFormat="1" ht="26" customHeight="1" spans="1:3">
      <c r="A14" s="188">
        <v>232</v>
      </c>
      <c r="B14" s="189" t="s">
        <v>734</v>
      </c>
      <c r="C14" s="89">
        <v>37338</v>
      </c>
    </row>
    <row r="15" s="242" customFormat="1" ht="26" customHeight="1" spans="1:3">
      <c r="A15" s="188">
        <v>233</v>
      </c>
      <c r="B15" s="189" t="s">
        <v>735</v>
      </c>
      <c r="C15" s="89">
        <v>446</v>
      </c>
    </row>
    <row r="16" s="242" customFormat="1" ht="26" customHeight="1" spans="1:3">
      <c r="A16" s="188">
        <v>234</v>
      </c>
      <c r="B16" s="189" t="s">
        <v>736</v>
      </c>
      <c r="C16" s="89">
        <v>0</v>
      </c>
    </row>
    <row r="17" s="242" customFormat="1" ht="26" customHeight="1" spans="1:3">
      <c r="A17" s="188"/>
      <c r="B17" s="199" t="s">
        <v>71</v>
      </c>
      <c r="C17" s="348">
        <f>XFD18+XFD23</f>
        <v>0</v>
      </c>
    </row>
    <row r="18" s="242" customFormat="1" ht="26" customHeight="1" spans="1:3">
      <c r="A18" s="188">
        <v>230</v>
      </c>
      <c r="B18" s="189" t="s">
        <v>72</v>
      </c>
      <c r="C18" s="89">
        <f>SUM(XFD19:XFD22)</f>
        <v>0</v>
      </c>
    </row>
    <row r="19" s="242" customFormat="1" ht="26" customHeight="1" spans="1:3">
      <c r="A19" s="188">
        <v>23004</v>
      </c>
      <c r="B19" s="191" t="s">
        <v>737</v>
      </c>
      <c r="C19" s="89">
        <v>0</v>
      </c>
    </row>
    <row r="20" s="242" customFormat="1" ht="26" customHeight="1" spans="1:3">
      <c r="A20" s="188">
        <v>23008</v>
      </c>
      <c r="B20" s="191" t="s">
        <v>738</v>
      </c>
      <c r="C20" s="89">
        <v>16074</v>
      </c>
    </row>
    <row r="21" s="242" customFormat="1" ht="26" customHeight="1" spans="1:3">
      <c r="A21" s="188">
        <v>23009</v>
      </c>
      <c r="B21" s="191" t="s">
        <v>739</v>
      </c>
      <c r="C21" s="89">
        <v>107513</v>
      </c>
    </row>
    <row r="22" s="242" customFormat="1" ht="26" customHeight="1" spans="1:3">
      <c r="A22" s="188">
        <v>23011</v>
      </c>
      <c r="B22" s="191" t="s">
        <v>740</v>
      </c>
      <c r="C22" s="89">
        <v>0</v>
      </c>
    </row>
    <row r="23" s="242" customFormat="1" ht="26" customHeight="1" spans="1:3">
      <c r="A23" s="188">
        <v>231</v>
      </c>
      <c r="B23" s="189" t="s">
        <v>76</v>
      </c>
      <c r="C23" s="89">
        <v>149661</v>
      </c>
    </row>
    <row r="24" s="242" customFormat="1" ht="26" customHeight="1" spans="1:3">
      <c r="A24" s="342">
        <v>23104</v>
      </c>
      <c r="B24" s="342" t="s">
        <v>741</v>
      </c>
      <c r="C24" s="89">
        <v>149661</v>
      </c>
    </row>
    <row r="25" customFormat="1" ht="26" customHeight="1" spans="1:3">
      <c r="A25" s="188"/>
      <c r="B25" s="199" t="s">
        <v>78</v>
      </c>
      <c r="C25" s="180">
        <f>XFD17+XFD5</f>
        <v>0</v>
      </c>
    </row>
  </sheetData>
  <mergeCells count="1">
    <mergeCell ref="A2:C2"/>
  </mergeCells>
  <pageMargins left="0.786806" right="0.786806" top="0.944444" bottom="0.747917" header="0.314583" footer="0.511806"/>
  <pageSetup paperSize="9" scale="90" firstPageNumber="30" orientation="portrait" useFirstPageNumber="1" horizontalDpi="600" verticalDpi="600"/>
  <headerFooter>
    <oddFooter>&amp;C&amp;"Times New Roman"&amp;12— &amp;P —</oddFooter>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48</vt:i4>
      </vt:variant>
    </vt:vector>
  </HeadingPairs>
  <TitlesOfParts>
    <vt:vector size="48" baseType="lpstr">
      <vt:lpstr>1、全市公共预算收入 </vt:lpstr>
      <vt:lpstr>2、全市公共预算支出 </vt:lpstr>
      <vt:lpstr>3、本级公共预算收入</vt:lpstr>
      <vt:lpstr>4、本级公共预算支出</vt:lpstr>
      <vt:lpstr>5、市本级对下转移支付表</vt:lpstr>
      <vt:lpstr>6、一般债务限额</vt:lpstr>
      <vt:lpstr>7、全市2022年地方政府债券发行及还本付息表</vt:lpstr>
      <vt:lpstr>8、全市政府基金收入 </vt:lpstr>
      <vt:lpstr>9、全市政府基金支出 </vt:lpstr>
      <vt:lpstr>10、本级政府基金收入</vt:lpstr>
      <vt:lpstr>11、本级政府基金支出</vt:lpstr>
      <vt:lpstr>12、专项债务限额</vt:lpstr>
      <vt:lpstr>13、全市社保基金收入</vt:lpstr>
      <vt:lpstr>14、全市社保基金支出</vt:lpstr>
      <vt:lpstr>15、本级社保基金预算收入</vt:lpstr>
      <vt:lpstr>16、本级社保基金预算支出</vt:lpstr>
      <vt:lpstr>17、全市国有资本经营预算收入</vt:lpstr>
      <vt:lpstr>18、全市国有资本经营预算支出</vt:lpstr>
      <vt:lpstr>19、本级国有资本预算收入</vt:lpstr>
      <vt:lpstr>20、本级国有资本经营预算支出</vt:lpstr>
      <vt:lpstr>21、全市公共预算收入 </vt:lpstr>
      <vt:lpstr>22、全市公共预算支出 </vt:lpstr>
      <vt:lpstr>23、本级公共预算收入</vt:lpstr>
      <vt:lpstr>24、本级公共预算支出</vt:lpstr>
      <vt:lpstr>25、市本级2021年公共预算税收返还和转移支付表</vt:lpstr>
      <vt:lpstr>26、政府经济分类</vt:lpstr>
      <vt:lpstr>27、基本支出</vt:lpstr>
      <vt:lpstr>28、市本级一般公共预算三公经费表</vt:lpstr>
      <vt:lpstr>29、市本级2023年一般公共预算对下转移支付表</vt:lpstr>
      <vt:lpstr>30、一般债务限额</vt:lpstr>
      <vt:lpstr>31、2023年地方政府债券还本付息表</vt:lpstr>
      <vt:lpstr>32、市本级2023年新增债券资金使用安排表</vt:lpstr>
      <vt:lpstr>33、全市政府基金收入 </vt:lpstr>
      <vt:lpstr>34、全市政府基金支出</vt:lpstr>
      <vt:lpstr>35、本级政府基金收入</vt:lpstr>
      <vt:lpstr>36、本级政府性基金支出</vt:lpstr>
      <vt:lpstr>37、市本级2023年政府性基金预算转移支付表</vt:lpstr>
      <vt:lpstr>38、专项债务限额</vt:lpstr>
      <vt:lpstr>39、全市社保基金收入</vt:lpstr>
      <vt:lpstr>40、全市社保基金支出</vt:lpstr>
      <vt:lpstr>41、本级社保基金收入</vt:lpstr>
      <vt:lpstr>42、本级社保基金支出</vt:lpstr>
      <vt:lpstr>43、本级社保基金结余</vt:lpstr>
      <vt:lpstr>44、全市国有资本经营预算收入</vt:lpstr>
      <vt:lpstr>45、全市国有资本经营预算支出</vt:lpstr>
      <vt:lpstr>46、本级国有资本经营预算收入</vt:lpstr>
      <vt:lpstr>47、本级国有资本经营预算支出</vt:lpstr>
      <vt:lpstr>48、市本级2023年国有资本经营预算对下转移支付表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尽人意，听天命</cp:lastModifiedBy>
  <cp:revision>2</cp:revision>
  <dcterms:created xsi:type="dcterms:W3CDTF">2011-12-31T05:25:00Z</dcterms:created>
  <dcterms:modified xsi:type="dcterms:W3CDTF">2025-08-13T01:10:02Z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1D2173F3F1CE4416AFE2CDC943082008_13</vt:lpwstr>
  </property>
  <property fmtid="{D5CDD505-2E9C-101B-9397-08002B2CF9AE}" pid="3" name="KSOProductBuildVer">
    <vt:lpwstr>2052-12.1.0.21915</vt:lpwstr>
  </property>
</Properties>
</file>